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activeTab="3"/>
  </bookViews>
  <sheets>
    <sheet name="Erläuterung" sheetId="26" r:id="rId1"/>
    <sheet name="Spielübersicht" sheetId="24" r:id="rId2"/>
    <sheet name="Kader" sheetId="25" r:id="rId3"/>
    <sheet name="Auswertung" sheetId="1" r:id="rId4"/>
    <sheet name="Spiel 1" sheetId="2" r:id="rId5"/>
    <sheet name="Spiel 2" sheetId="3" r:id="rId6"/>
    <sheet name="Spiel 3" sheetId="4" r:id="rId7"/>
    <sheet name="Spiel 4" sheetId="5" r:id="rId8"/>
    <sheet name="Spiel 5" sheetId="6" r:id="rId9"/>
    <sheet name="Spiel 6" sheetId="7" r:id="rId10"/>
    <sheet name="Spiel 7" sheetId="8" r:id="rId11"/>
    <sheet name="Spiel 8" sheetId="9" r:id="rId12"/>
    <sheet name="Spiel 9" sheetId="10" r:id="rId13"/>
    <sheet name="Spiel 10" sheetId="11" r:id="rId14"/>
    <sheet name="Spiel 11" sheetId="12" r:id="rId15"/>
    <sheet name="Spiel 12" sheetId="13" r:id="rId16"/>
    <sheet name="Spiel 13" sheetId="14" r:id="rId17"/>
    <sheet name="Spiel 14" sheetId="15" r:id="rId18"/>
    <sheet name="Spiel 15" sheetId="16" r:id="rId19"/>
    <sheet name="Spiel 16" sheetId="17" r:id="rId20"/>
    <sheet name="Spiel 17" sheetId="18" r:id="rId21"/>
    <sheet name="Spiel 18" sheetId="19" r:id="rId22"/>
    <sheet name="Spiel 19" sheetId="20" r:id="rId23"/>
    <sheet name="Spiel 20" sheetId="21" r:id="rId24"/>
    <sheet name="Spiel 21" sheetId="22" r:id="rId25"/>
    <sheet name="Spiel 22" sheetId="23" r:id="rId26"/>
  </sheets>
  <calcPr calcId="125725"/>
</workbook>
</file>

<file path=xl/calcChain.xml><?xml version="1.0" encoding="utf-8"?>
<calcChain xmlns="http://schemas.openxmlformats.org/spreadsheetml/2006/main">
  <c r="G21" i="1"/>
  <c r="G20"/>
  <c r="G19"/>
  <c r="G18"/>
  <c r="G17"/>
  <c r="G16"/>
  <c r="G15"/>
  <c r="G14"/>
  <c r="G13"/>
  <c r="G12"/>
  <c r="G11"/>
  <c r="G10"/>
  <c r="G9"/>
  <c r="G8"/>
  <c r="G7"/>
  <c r="G6"/>
  <c r="G5"/>
  <c r="G4"/>
  <c r="G3"/>
  <c r="Q5" i="24" l="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K4"/>
  <c r="L5"/>
  <c r="M5"/>
  <c r="L6"/>
  <c r="L14"/>
  <c r="M14"/>
  <c r="L15"/>
  <c r="M15"/>
  <c r="L16"/>
  <c r="M16"/>
  <c r="L17"/>
  <c r="M17"/>
  <c r="L18"/>
  <c r="L24"/>
  <c r="M24"/>
  <c r="M4"/>
  <c r="L4"/>
  <c r="P4" s="1"/>
  <c r="K5"/>
  <c r="K6"/>
  <c r="M6" s="1"/>
  <c r="K7"/>
  <c r="L7" s="1"/>
  <c r="K8"/>
  <c r="L8" s="1"/>
  <c r="K9"/>
  <c r="K10"/>
  <c r="K11"/>
  <c r="M11" s="1"/>
  <c r="K12"/>
  <c r="K13"/>
  <c r="L13" s="1"/>
  <c r="K14"/>
  <c r="K15"/>
  <c r="K16"/>
  <c r="K17"/>
  <c r="K18"/>
  <c r="M18" s="1"/>
  <c r="K19"/>
  <c r="L19" s="1"/>
  <c r="K20"/>
  <c r="L20" s="1"/>
  <c r="K21"/>
  <c r="M21" s="1"/>
  <c r="K22"/>
  <c r="M22" s="1"/>
  <c r="K23"/>
  <c r="M23" s="1"/>
  <c r="K24"/>
  <c r="K25"/>
  <c r="L25" s="1"/>
  <c r="J23" i="23"/>
  <c r="J22"/>
  <c r="J23" i="22"/>
  <c r="J22"/>
  <c r="J23" i="21"/>
  <c r="J22"/>
  <c r="J23" i="20"/>
  <c r="J22"/>
  <c r="J23" i="19"/>
  <c r="J22"/>
  <c r="J23" i="18"/>
  <c r="J22"/>
  <c r="J23" i="17"/>
  <c r="J22"/>
  <c r="J23" i="16"/>
  <c r="J22"/>
  <c r="J23" i="15"/>
  <c r="J22"/>
  <c r="J22" i="14"/>
  <c r="J23"/>
  <c r="J23" i="13"/>
  <c r="J22"/>
  <c r="J23" i="12"/>
  <c r="J22"/>
  <c r="J23" i="11"/>
  <c r="J22"/>
  <c r="J23" i="10"/>
  <c r="J22"/>
  <c r="J23" i="9"/>
  <c r="J22"/>
  <c r="J23" i="8"/>
  <c r="J22"/>
  <c r="J23" i="7"/>
  <c r="J22"/>
  <c r="J23" i="6"/>
  <c r="J22"/>
  <c r="J23" i="5"/>
  <c r="J22"/>
  <c r="J23" i="4"/>
  <c r="J22"/>
  <c r="J23" i="3"/>
  <c r="J22"/>
  <c r="J23" i="2"/>
  <c r="J22"/>
  <c r="J21"/>
  <c r="J21" i="3"/>
  <c r="J21" i="4"/>
  <c r="J21" i="5"/>
  <c r="J21" i="6"/>
  <c r="J21" i="7"/>
  <c r="J21" i="8"/>
  <c r="J21" i="9"/>
  <c r="J21" i="10"/>
  <c r="J21" i="11"/>
  <c r="J21" i="12"/>
  <c r="J21" i="13"/>
  <c r="J21" i="14"/>
  <c r="J21" i="15"/>
  <c r="J21" i="16"/>
  <c r="J21" i="17"/>
  <c r="J21" i="18"/>
  <c r="J21" i="19"/>
  <c r="J21" i="20"/>
  <c r="J21" i="21"/>
  <c r="J21" i="22"/>
  <c r="J21" i="23"/>
  <c r="I21"/>
  <c r="F21"/>
  <c r="G21" s="1"/>
  <c r="E21"/>
  <c r="D21"/>
  <c r="C21"/>
  <c r="B21"/>
  <c r="I21" i="22"/>
  <c r="F21"/>
  <c r="G21" s="1"/>
  <c r="E21"/>
  <c r="D21"/>
  <c r="C21"/>
  <c r="B21"/>
  <c r="B21" i="21"/>
  <c r="C21"/>
  <c r="D21"/>
  <c r="E21"/>
  <c r="F21"/>
  <c r="G21"/>
  <c r="I21"/>
  <c r="I21" i="20"/>
  <c r="F21"/>
  <c r="G21" s="1"/>
  <c r="E21"/>
  <c r="D21"/>
  <c r="C21"/>
  <c r="B21"/>
  <c r="I21" i="19"/>
  <c r="F21"/>
  <c r="G21" s="1"/>
  <c r="E21"/>
  <c r="D21"/>
  <c r="C21"/>
  <c r="B21"/>
  <c r="I21" i="18"/>
  <c r="F21"/>
  <c r="G21" s="1"/>
  <c r="E21"/>
  <c r="D21"/>
  <c r="C21"/>
  <c r="B21"/>
  <c r="I21" i="17"/>
  <c r="F21"/>
  <c r="G21" s="1"/>
  <c r="E21"/>
  <c r="D21"/>
  <c r="C21"/>
  <c r="B21"/>
  <c r="I21" i="16"/>
  <c r="F21"/>
  <c r="G21" s="1"/>
  <c r="E21"/>
  <c r="D21"/>
  <c r="C21"/>
  <c r="B21"/>
  <c r="I21" i="15"/>
  <c r="F21"/>
  <c r="G21" s="1"/>
  <c r="E21"/>
  <c r="D21"/>
  <c r="C21"/>
  <c r="B21"/>
  <c r="B21" i="14"/>
  <c r="C21"/>
  <c r="D21"/>
  <c r="E21"/>
  <c r="F21"/>
  <c r="G21"/>
  <c r="I21"/>
  <c r="I21" i="13"/>
  <c r="F21"/>
  <c r="G21" s="1"/>
  <c r="E21"/>
  <c r="D21"/>
  <c r="C21"/>
  <c r="B21"/>
  <c r="I21" i="12"/>
  <c r="F21"/>
  <c r="G21" s="1"/>
  <c r="E21"/>
  <c r="D21"/>
  <c r="C21"/>
  <c r="B21"/>
  <c r="I21" i="11"/>
  <c r="F21"/>
  <c r="G21" s="1"/>
  <c r="E21"/>
  <c r="D21"/>
  <c r="C21"/>
  <c r="B21"/>
  <c r="I21" i="10"/>
  <c r="F21"/>
  <c r="G21" s="1"/>
  <c r="E21"/>
  <c r="D21"/>
  <c r="C21"/>
  <c r="B21"/>
  <c r="I21" i="9"/>
  <c r="F21"/>
  <c r="G21" s="1"/>
  <c r="E21"/>
  <c r="D21"/>
  <c r="C21"/>
  <c r="B21"/>
  <c r="I21" i="8"/>
  <c r="F21"/>
  <c r="G21" s="1"/>
  <c r="E21"/>
  <c r="D21"/>
  <c r="C21"/>
  <c r="B21"/>
  <c r="I21" i="7"/>
  <c r="F21"/>
  <c r="G21" s="1"/>
  <c r="E21"/>
  <c r="D21"/>
  <c r="C21"/>
  <c r="B21"/>
  <c r="I21" i="6"/>
  <c r="F21"/>
  <c r="G21" s="1"/>
  <c r="E21"/>
  <c r="D21"/>
  <c r="C21"/>
  <c r="B21"/>
  <c r="I21" i="5"/>
  <c r="F21"/>
  <c r="G21" s="1"/>
  <c r="E21"/>
  <c r="D21"/>
  <c r="C21"/>
  <c r="B21"/>
  <c r="I21" i="4"/>
  <c r="F21"/>
  <c r="G21" s="1"/>
  <c r="E21"/>
  <c r="D21"/>
  <c r="C21"/>
  <c r="B21"/>
  <c r="I21" i="3"/>
  <c r="F21"/>
  <c r="G21" s="1"/>
  <c r="E21"/>
  <c r="D21"/>
  <c r="C21"/>
  <c r="B21"/>
  <c r="E21" i="2"/>
  <c r="I21"/>
  <c r="F21"/>
  <c r="C21"/>
  <c r="B21"/>
  <c r="L12" i="24" l="1"/>
  <c r="L23"/>
  <c r="L11"/>
  <c r="M10"/>
  <c r="M13"/>
  <c r="L22"/>
  <c r="L10"/>
  <c r="L27" s="1"/>
  <c r="D27" s="1"/>
  <c r="M9"/>
  <c r="L21"/>
  <c r="L9"/>
  <c r="M20"/>
  <c r="M8"/>
  <c r="P27"/>
  <c r="M12"/>
  <c r="M19"/>
  <c r="M7"/>
  <c r="M25"/>
  <c r="N7" i="2"/>
  <c r="D20" i="23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22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21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20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9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8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7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6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5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4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3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2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1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10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9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8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7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6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5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4"/>
  <c r="D19"/>
  <c r="D18"/>
  <c r="D17"/>
  <c r="D16"/>
  <c r="D15"/>
  <c r="D14"/>
  <c r="D13"/>
  <c r="D12"/>
  <c r="D11"/>
  <c r="D10"/>
  <c r="D9"/>
  <c r="D8"/>
  <c r="D7"/>
  <c r="D6"/>
  <c r="D5"/>
  <c r="D4"/>
  <c r="D3"/>
  <c r="D2"/>
  <c r="D2" i="3"/>
  <c r="G2"/>
  <c r="M2"/>
  <c r="N2"/>
  <c r="D3"/>
  <c r="G3"/>
  <c r="D4"/>
  <c r="G4"/>
  <c r="D5"/>
  <c r="G5"/>
  <c r="D6"/>
  <c r="G6"/>
  <c r="D7"/>
  <c r="G7"/>
  <c r="M7"/>
  <c r="D5" i="24" s="1"/>
  <c r="N5" s="1"/>
  <c r="N7" i="3"/>
  <c r="N10" s="1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"/>
  <c r="C4" i="1"/>
  <c r="O4" s="1"/>
  <c r="A6"/>
  <c r="A5" i="3" s="1"/>
  <c r="A4" i="1"/>
  <c r="A3" i="3" s="1"/>
  <c r="A5" i="1"/>
  <c r="A4" i="3" s="1"/>
  <c r="A7" i="1"/>
  <c r="A6" i="3" s="1"/>
  <c r="A8" i="1"/>
  <c r="A7" i="23" s="1"/>
  <c r="A9" i="1"/>
  <c r="A8" i="23" s="1"/>
  <c r="A10" i="1"/>
  <c r="A9" i="23" s="1"/>
  <c r="A11" i="1"/>
  <c r="A10" i="23" s="1"/>
  <c r="A12" i="1"/>
  <c r="A11" i="23" s="1"/>
  <c r="A13" i="1"/>
  <c r="A12" i="23" s="1"/>
  <c r="A14" i="1"/>
  <c r="A13" i="23" s="1"/>
  <c r="A15" i="1"/>
  <c r="A14" i="23" s="1"/>
  <c r="A16" i="1"/>
  <c r="A15" i="23" s="1"/>
  <c r="A17" i="1"/>
  <c r="A16" i="23" s="1"/>
  <c r="A18" i="1"/>
  <c r="A17" i="23" s="1"/>
  <c r="A19" i="1"/>
  <c r="A18" i="23" s="1"/>
  <c r="A20" i="1"/>
  <c r="A19" i="23" s="1"/>
  <c r="A21" i="1"/>
  <c r="A20" i="23" s="1"/>
  <c r="A3" i="1"/>
  <c r="A2" i="3" s="1"/>
  <c r="N2" i="23"/>
  <c r="M2"/>
  <c r="N2" i="22"/>
  <c r="M2"/>
  <c r="N2" i="21"/>
  <c r="M2"/>
  <c r="N2" i="20"/>
  <c r="M2"/>
  <c r="N2" i="19"/>
  <c r="M2"/>
  <c r="N2" i="18"/>
  <c r="M2"/>
  <c r="N2" i="17"/>
  <c r="M2"/>
  <c r="N2" i="16"/>
  <c r="M2"/>
  <c r="N2" i="15"/>
  <c r="M2"/>
  <c r="N2" i="14"/>
  <c r="M2"/>
  <c r="N2" i="13"/>
  <c r="M2"/>
  <c r="N2" i="12"/>
  <c r="M2"/>
  <c r="N2" i="11"/>
  <c r="M2"/>
  <c r="N2" i="10"/>
  <c r="M2"/>
  <c r="N2" i="9"/>
  <c r="M2"/>
  <c r="N2" i="8"/>
  <c r="M2"/>
  <c r="N2" i="7"/>
  <c r="M2"/>
  <c r="N2" i="6"/>
  <c r="M2"/>
  <c r="N2" i="5"/>
  <c r="M2"/>
  <c r="N2" i="4"/>
  <c r="M2"/>
  <c r="N2" i="2"/>
  <c r="M2"/>
  <c r="L28" i="24" l="1"/>
  <c r="D28" s="1"/>
  <c r="M27"/>
  <c r="D21" i="2"/>
  <c r="E4" i="24"/>
  <c r="O4" s="1"/>
  <c r="E5"/>
  <c r="M10" i="3"/>
  <c r="Q4" i="1"/>
  <c r="A20" i="3"/>
  <c r="A18"/>
  <c r="A16"/>
  <c r="A14"/>
  <c r="A12"/>
  <c r="A10"/>
  <c r="A8"/>
  <c r="A19"/>
  <c r="A17"/>
  <c r="A15"/>
  <c r="A13"/>
  <c r="A11"/>
  <c r="A9"/>
  <c r="A7"/>
  <c r="S4" i="1"/>
  <c r="G5" i="2"/>
  <c r="M28" i="24" l="1"/>
  <c r="E28" s="1"/>
  <c r="E27"/>
  <c r="G5"/>
  <c r="O5"/>
  <c r="G22" i="1"/>
  <c r="A6" i="23"/>
  <c r="A5"/>
  <c r="A4"/>
  <c r="A3"/>
  <c r="A2"/>
  <c r="A20" i="22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21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20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9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8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7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6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5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4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3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2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1"/>
  <c r="A19"/>
  <c r="A18"/>
  <c r="A17"/>
  <c r="A16"/>
  <c r="A15"/>
  <c r="A14"/>
  <c r="A13"/>
  <c r="A12"/>
  <c r="A11"/>
  <c r="A10"/>
  <c r="A9"/>
  <c r="A8"/>
  <c r="A7"/>
  <c r="A6"/>
  <c r="A5"/>
  <c r="A4"/>
  <c r="A3"/>
  <c r="A2"/>
  <c r="A20" i="10"/>
  <c r="A19"/>
  <c r="A18"/>
  <c r="A17"/>
  <c r="A16"/>
  <c r="A15"/>
  <c r="A14"/>
  <c r="A13"/>
  <c r="A12"/>
  <c r="A11"/>
  <c r="A10"/>
  <c r="A9"/>
  <c r="A8"/>
  <c r="A7"/>
  <c r="A6"/>
  <c r="A5"/>
  <c r="A4"/>
  <c r="A3"/>
  <c r="A2"/>
  <c r="A3" i="9"/>
  <c r="A4"/>
  <c r="A5"/>
  <c r="A6"/>
  <c r="A7"/>
  <c r="A8"/>
  <c r="A9"/>
  <c r="A10"/>
  <c r="A11"/>
  <c r="A12"/>
  <c r="A13"/>
  <c r="A14"/>
  <c r="A15"/>
  <c r="A16"/>
  <c r="A17"/>
  <c r="A18"/>
  <c r="A19"/>
  <c r="A20"/>
  <c r="A2"/>
  <c r="A3" i="8"/>
  <c r="A4"/>
  <c r="A5"/>
  <c r="A6"/>
  <c r="A7"/>
  <c r="A8"/>
  <c r="A9"/>
  <c r="A10"/>
  <c r="A11"/>
  <c r="A12"/>
  <c r="A13"/>
  <c r="A14"/>
  <c r="A15"/>
  <c r="A16"/>
  <c r="A17"/>
  <c r="A18"/>
  <c r="A19"/>
  <c r="A20"/>
  <c r="A2"/>
  <c r="A3" i="7"/>
  <c r="A4"/>
  <c r="A5"/>
  <c r="A6"/>
  <c r="A7"/>
  <c r="A8"/>
  <c r="A9"/>
  <c r="A10"/>
  <c r="A11"/>
  <c r="A12"/>
  <c r="A13"/>
  <c r="A14"/>
  <c r="A15"/>
  <c r="A16"/>
  <c r="A17"/>
  <c r="A18"/>
  <c r="A19"/>
  <c r="A20"/>
  <c r="A2"/>
  <c r="A3" i="6"/>
  <c r="A4"/>
  <c r="A5"/>
  <c r="A6"/>
  <c r="A7"/>
  <c r="A8"/>
  <c r="A9"/>
  <c r="A10"/>
  <c r="A11"/>
  <c r="A12"/>
  <c r="A13"/>
  <c r="A14"/>
  <c r="A15"/>
  <c r="A16"/>
  <c r="A17"/>
  <c r="A18"/>
  <c r="A19"/>
  <c r="A20"/>
  <c r="A2"/>
  <c r="A3" i="5"/>
  <c r="A4"/>
  <c r="A5"/>
  <c r="A6"/>
  <c r="A7"/>
  <c r="A8"/>
  <c r="A9"/>
  <c r="A10"/>
  <c r="A11"/>
  <c r="A12"/>
  <c r="A13"/>
  <c r="A14"/>
  <c r="A15"/>
  <c r="A16"/>
  <c r="A17"/>
  <c r="A18"/>
  <c r="A19"/>
  <c r="A20"/>
  <c r="A2"/>
  <c r="A3" i="4"/>
  <c r="A4"/>
  <c r="A5"/>
  <c r="A6"/>
  <c r="A7"/>
  <c r="A8"/>
  <c r="A9"/>
  <c r="A10"/>
  <c r="A11"/>
  <c r="A12"/>
  <c r="A13"/>
  <c r="A14"/>
  <c r="A15"/>
  <c r="A16"/>
  <c r="A17"/>
  <c r="A18"/>
  <c r="A19"/>
  <c r="A20"/>
  <c r="A2"/>
  <c r="A2" i="2"/>
  <c r="A6"/>
  <c r="A3"/>
  <c r="A4"/>
  <c r="A5"/>
  <c r="A7"/>
  <c r="A8"/>
  <c r="A9"/>
  <c r="A10"/>
  <c r="A11"/>
  <c r="A12"/>
  <c r="A13"/>
  <c r="A14"/>
  <c r="A15"/>
  <c r="A16"/>
  <c r="A17"/>
  <c r="A18"/>
  <c r="A19"/>
  <c r="A20"/>
  <c r="M7" l="1"/>
  <c r="N7" i="4"/>
  <c r="M7"/>
  <c r="N7" i="5"/>
  <c r="M7"/>
  <c r="N7" i="6"/>
  <c r="M7"/>
  <c r="N7" i="7"/>
  <c r="M7"/>
  <c r="N7" i="8"/>
  <c r="M7"/>
  <c r="N7" i="9"/>
  <c r="M7"/>
  <c r="N7" i="10"/>
  <c r="M7"/>
  <c r="N7" i="11"/>
  <c r="M7"/>
  <c r="N7" i="12"/>
  <c r="M7"/>
  <c r="N7" i="13"/>
  <c r="M7"/>
  <c r="N7" i="14"/>
  <c r="M7"/>
  <c r="N7" i="15"/>
  <c r="M7"/>
  <c r="N7" i="16"/>
  <c r="M7"/>
  <c r="N7" i="17"/>
  <c r="M7"/>
  <c r="N7" i="18"/>
  <c r="M7"/>
  <c r="N7" i="19"/>
  <c r="M7"/>
  <c r="N7" i="20"/>
  <c r="M7"/>
  <c r="N7" i="21"/>
  <c r="M7"/>
  <c r="N7" i="22"/>
  <c r="M7"/>
  <c r="D20" i="24" l="1"/>
  <c r="N20" s="1"/>
  <c r="M10" i="18"/>
  <c r="E20" i="24"/>
  <c r="O20" s="1"/>
  <c r="N10" i="18"/>
  <c r="D21" i="24"/>
  <c r="N21" s="1"/>
  <c r="M10" i="19"/>
  <c r="D17" i="24"/>
  <c r="N17" s="1"/>
  <c r="M10" i="15"/>
  <c r="E21" i="24"/>
  <c r="O21" s="1"/>
  <c r="N10" i="19"/>
  <c r="N10" i="15"/>
  <c r="E17" i="24"/>
  <c r="O17" s="1"/>
  <c r="E15"/>
  <c r="O15" s="1"/>
  <c r="N10" i="13"/>
  <c r="E11" i="24"/>
  <c r="O11" s="1"/>
  <c r="N10" i="9"/>
  <c r="N10" i="7"/>
  <c r="E9" i="24"/>
  <c r="O9" s="1"/>
  <c r="M10" i="20"/>
  <c r="D22" i="24"/>
  <c r="N22" s="1"/>
  <c r="D18"/>
  <c r="N18" s="1"/>
  <c r="M10" i="16"/>
  <c r="D16" i="24"/>
  <c r="N16" s="1"/>
  <c r="M10" i="14"/>
  <c r="D14" i="24"/>
  <c r="N14" s="1"/>
  <c r="M10" i="12"/>
  <c r="D12" i="24"/>
  <c r="N12" s="1"/>
  <c r="M10" i="10"/>
  <c r="D10" i="24"/>
  <c r="N10" s="1"/>
  <c r="M10" i="8"/>
  <c r="D8" i="24"/>
  <c r="N8" s="1"/>
  <c r="M10" i="6"/>
  <c r="D6" i="24"/>
  <c r="N6" s="1"/>
  <c r="M10" i="4"/>
  <c r="D23" i="24"/>
  <c r="N23" s="1"/>
  <c r="M10" i="21"/>
  <c r="M10" i="17"/>
  <c r="D19" i="24"/>
  <c r="N19" s="1"/>
  <c r="E23"/>
  <c r="O23" s="1"/>
  <c r="N10" i="21"/>
  <c r="E19" i="24"/>
  <c r="O19" s="1"/>
  <c r="N10" i="17"/>
  <c r="N10" i="11"/>
  <c r="E13" i="24"/>
  <c r="O13" s="1"/>
  <c r="E7"/>
  <c r="O7" s="1"/>
  <c r="N10" i="5"/>
  <c r="D24" i="24"/>
  <c r="N24" s="1"/>
  <c r="M10" i="22"/>
  <c r="N10"/>
  <c r="E24" i="24"/>
  <c r="O24" s="1"/>
  <c r="N10" i="20"/>
  <c r="E22" i="24"/>
  <c r="O22" s="1"/>
  <c r="N10" i="16"/>
  <c r="E18" i="24"/>
  <c r="O18" s="1"/>
  <c r="E16"/>
  <c r="O16" s="1"/>
  <c r="N10" i="14"/>
  <c r="N10" i="12"/>
  <c r="E14" i="24"/>
  <c r="O14" s="1"/>
  <c r="E12"/>
  <c r="O12" s="1"/>
  <c r="N10" i="10"/>
  <c r="N10" i="8"/>
  <c r="E10" i="24"/>
  <c r="O10" s="1"/>
  <c r="E8"/>
  <c r="O8" s="1"/>
  <c r="N10" i="6"/>
  <c r="N10" i="4"/>
  <c r="E6" i="24"/>
  <c r="O6" s="1"/>
  <c r="M10" i="13"/>
  <c r="D15" i="24"/>
  <c r="D13"/>
  <c r="N13" s="1"/>
  <c r="M10" i="11"/>
  <c r="M10" i="9"/>
  <c r="D11" i="24"/>
  <c r="D9"/>
  <c r="N9" s="1"/>
  <c r="M10" i="7"/>
  <c r="M10" i="5"/>
  <c r="D7" i="24"/>
  <c r="N7" s="1"/>
  <c r="D4"/>
  <c r="N10" i="2"/>
  <c r="M10"/>
  <c r="G2"/>
  <c r="G3"/>
  <c r="G4"/>
  <c r="G6"/>
  <c r="G7"/>
  <c r="G8"/>
  <c r="G9"/>
  <c r="G10"/>
  <c r="G11"/>
  <c r="N7" i="23"/>
  <c r="M7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22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21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20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19"/>
  <c r="G19"/>
  <c r="G18"/>
  <c r="G17"/>
  <c r="G16"/>
  <c r="G15"/>
  <c r="G14"/>
  <c r="G13"/>
  <c r="G12"/>
  <c r="G11"/>
  <c r="G10"/>
  <c r="G9"/>
  <c r="G8"/>
  <c r="G7"/>
  <c r="G6"/>
  <c r="G5"/>
  <c r="G4"/>
  <c r="G3"/>
  <c r="G2"/>
  <c r="G15" i="24" l="1"/>
  <c r="N15"/>
  <c r="G11"/>
  <c r="N11"/>
  <c r="G4"/>
  <c r="N4"/>
  <c r="Q4" s="1"/>
  <c r="Q27" s="1"/>
  <c r="G7"/>
  <c r="G9"/>
  <c r="G20"/>
  <c r="G24"/>
  <c r="G23"/>
  <c r="G8"/>
  <c r="G12"/>
  <c r="G16"/>
  <c r="G17"/>
  <c r="G22"/>
  <c r="D25"/>
  <c r="N25" s="1"/>
  <c r="M10" i="23"/>
  <c r="G19" i="24"/>
  <c r="E25"/>
  <c r="O25" s="1"/>
  <c r="O27" s="1"/>
  <c r="N10" i="23"/>
  <c r="G13" i="24"/>
  <c r="G6"/>
  <c r="G10"/>
  <c r="G14"/>
  <c r="G18"/>
  <c r="G21"/>
  <c r="U4" i="1"/>
  <c r="U5"/>
  <c r="U6"/>
  <c r="U7"/>
  <c r="U8"/>
  <c r="U9"/>
  <c r="U10"/>
  <c r="U11"/>
  <c r="U12"/>
  <c r="U13"/>
  <c r="U14"/>
  <c r="U15"/>
  <c r="U16"/>
  <c r="U17"/>
  <c r="U18"/>
  <c r="U19"/>
  <c r="U20"/>
  <c r="U21"/>
  <c r="U3"/>
  <c r="K4"/>
  <c r="M4" s="1"/>
  <c r="K5"/>
  <c r="M5" s="1"/>
  <c r="K6"/>
  <c r="M6" s="1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3"/>
  <c r="E4"/>
  <c r="E5"/>
  <c r="E6"/>
  <c r="E7"/>
  <c r="E8"/>
  <c r="E9"/>
  <c r="E10"/>
  <c r="E11"/>
  <c r="E12"/>
  <c r="E13"/>
  <c r="E14"/>
  <c r="E15"/>
  <c r="E16"/>
  <c r="E17"/>
  <c r="E18"/>
  <c r="E19"/>
  <c r="E20"/>
  <c r="E21"/>
  <c r="E3"/>
  <c r="C5"/>
  <c r="Q5" s="1"/>
  <c r="C6"/>
  <c r="Q6" s="1"/>
  <c r="C7"/>
  <c r="Q7" s="1"/>
  <c r="C8"/>
  <c r="Q8" s="1"/>
  <c r="C9"/>
  <c r="Q9" s="1"/>
  <c r="C10"/>
  <c r="Q10" s="1"/>
  <c r="C11"/>
  <c r="Q11" s="1"/>
  <c r="C12"/>
  <c r="Q12" s="1"/>
  <c r="C13"/>
  <c r="Q13" s="1"/>
  <c r="C14"/>
  <c r="Q14" s="1"/>
  <c r="C15"/>
  <c r="Q15" s="1"/>
  <c r="C16"/>
  <c r="Q16" s="1"/>
  <c r="C17"/>
  <c r="Q17" s="1"/>
  <c r="C18"/>
  <c r="Q18" s="1"/>
  <c r="C19"/>
  <c r="Q19" s="1"/>
  <c r="C20"/>
  <c r="Q20" s="1"/>
  <c r="C21"/>
  <c r="Q21" s="1"/>
  <c r="C3"/>
  <c r="Q3" s="1"/>
  <c r="B3"/>
  <c r="H3" s="1"/>
  <c r="B4"/>
  <c r="B5"/>
  <c r="H5" s="1"/>
  <c r="B6"/>
  <c r="L6" s="1"/>
  <c r="B7"/>
  <c r="B8"/>
  <c r="B9"/>
  <c r="H9" s="1"/>
  <c r="B10"/>
  <c r="H10" s="1"/>
  <c r="B11"/>
  <c r="B12"/>
  <c r="B13"/>
  <c r="H13" s="1"/>
  <c r="B14"/>
  <c r="H14" s="1"/>
  <c r="B15"/>
  <c r="B16"/>
  <c r="H16" s="1"/>
  <c r="B17"/>
  <c r="H17" s="1"/>
  <c r="B18"/>
  <c r="H18" s="1"/>
  <c r="B19"/>
  <c r="H19" s="1"/>
  <c r="B20"/>
  <c r="H20" s="1"/>
  <c r="B21"/>
  <c r="H21" s="1"/>
  <c r="G20" i="18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17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16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15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14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13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12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11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10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9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8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7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6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5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4"/>
  <c r="G19"/>
  <c r="G18"/>
  <c r="G17"/>
  <c r="G16"/>
  <c r="G15"/>
  <c r="G14"/>
  <c r="G13"/>
  <c r="G12"/>
  <c r="G11"/>
  <c r="G10"/>
  <c r="G9"/>
  <c r="G8"/>
  <c r="G7"/>
  <c r="G6"/>
  <c r="G5"/>
  <c r="G4"/>
  <c r="G3"/>
  <c r="G2"/>
  <c r="G20" i="2"/>
  <c r="G19"/>
  <c r="G18"/>
  <c r="G17"/>
  <c r="G16"/>
  <c r="G15"/>
  <c r="G14"/>
  <c r="G13"/>
  <c r="G12"/>
  <c r="O28" i="24" l="1"/>
  <c r="E31" s="1"/>
  <c r="E30"/>
  <c r="N27"/>
  <c r="G25"/>
  <c r="G26"/>
  <c r="O3" i="1"/>
  <c r="S3"/>
  <c r="O20"/>
  <c r="S20"/>
  <c r="O18"/>
  <c r="S18"/>
  <c r="O16"/>
  <c r="S16"/>
  <c r="O14"/>
  <c r="S14"/>
  <c r="O12"/>
  <c r="S12"/>
  <c r="O10"/>
  <c r="S10"/>
  <c r="O8"/>
  <c r="S8"/>
  <c r="O6"/>
  <c r="S6"/>
  <c r="M3"/>
  <c r="S21"/>
  <c r="O21"/>
  <c r="S19"/>
  <c r="O19"/>
  <c r="S17"/>
  <c r="O17"/>
  <c r="S15"/>
  <c r="O15"/>
  <c r="S13"/>
  <c r="O13"/>
  <c r="S11"/>
  <c r="O11"/>
  <c r="S9"/>
  <c r="O9"/>
  <c r="S7"/>
  <c r="O7"/>
  <c r="S5"/>
  <c r="O5"/>
  <c r="D15"/>
  <c r="H15"/>
  <c r="D11"/>
  <c r="H11"/>
  <c r="D7"/>
  <c r="H7"/>
  <c r="D12"/>
  <c r="H12"/>
  <c r="D8"/>
  <c r="H8"/>
  <c r="D6"/>
  <c r="H6"/>
  <c r="D4"/>
  <c r="H4"/>
  <c r="V20"/>
  <c r="D20"/>
  <c r="L18"/>
  <c r="D18"/>
  <c r="L16"/>
  <c r="D16"/>
  <c r="L14"/>
  <c r="D14"/>
  <c r="L10"/>
  <c r="D10"/>
  <c r="V21"/>
  <c r="D21"/>
  <c r="V19"/>
  <c r="D19"/>
  <c r="V17"/>
  <c r="D17"/>
  <c r="L13"/>
  <c r="D13"/>
  <c r="L9"/>
  <c r="D9"/>
  <c r="L5"/>
  <c r="D5"/>
  <c r="L12"/>
  <c r="L8"/>
  <c r="L4"/>
  <c r="G21" i="2"/>
  <c r="L3" i="1"/>
  <c r="L15"/>
  <c r="L11"/>
  <c r="L7"/>
  <c r="I22"/>
  <c r="V6"/>
  <c r="V10"/>
  <c r="J18"/>
  <c r="V14"/>
  <c r="K22"/>
  <c r="V5"/>
  <c r="J6"/>
  <c r="V9"/>
  <c r="J10"/>
  <c r="V13"/>
  <c r="J14"/>
  <c r="J16"/>
  <c r="V16"/>
  <c r="C22"/>
  <c r="Q22" s="1"/>
  <c r="U22"/>
  <c r="V4"/>
  <c r="V8"/>
  <c r="V12"/>
  <c r="V3"/>
  <c r="J4"/>
  <c r="V7"/>
  <c r="J8"/>
  <c r="V11"/>
  <c r="J12"/>
  <c r="V15"/>
  <c r="V18"/>
  <c r="J20"/>
  <c r="D3"/>
  <c r="J3"/>
  <c r="F4"/>
  <c r="J5"/>
  <c r="F6"/>
  <c r="J7"/>
  <c r="F8"/>
  <c r="J9"/>
  <c r="F10"/>
  <c r="J11"/>
  <c r="F12"/>
  <c r="J13"/>
  <c r="F14"/>
  <c r="J15"/>
  <c r="F16"/>
  <c r="J17"/>
  <c r="F18"/>
  <c r="J19"/>
  <c r="F20"/>
  <c r="L20"/>
  <c r="J21"/>
  <c r="F3"/>
  <c r="F5"/>
  <c r="F7"/>
  <c r="F9"/>
  <c r="F11"/>
  <c r="F13"/>
  <c r="F15"/>
  <c r="F17"/>
  <c r="L17"/>
  <c r="F19"/>
  <c r="L19"/>
  <c r="F21"/>
  <c r="L21"/>
  <c r="E22"/>
  <c r="N28" i="24" l="1"/>
  <c r="D31" s="1"/>
  <c r="D30"/>
  <c r="B22" i="1"/>
  <c r="M22"/>
  <c r="O22"/>
  <c r="S22"/>
  <c r="J22" l="1"/>
  <c r="H22"/>
  <c r="D22"/>
  <c r="F22"/>
  <c r="V22"/>
  <c r="L22"/>
</calcChain>
</file>

<file path=xl/comments1.xml><?xml version="1.0" encoding="utf-8"?>
<comments xmlns="http://schemas.openxmlformats.org/spreadsheetml/2006/main">
  <authors>
    <author>Sebastian Steffen</author>
  </authors>
  <commentList>
    <comment ref="J2" authorId="0">
      <text>
        <r>
          <rPr>
            <b/>
            <sz val="9"/>
            <color indexed="81"/>
            <rFont val="Segoe UI"/>
            <charset val="1"/>
          </rPr>
          <t>Sebastian Steffen:</t>
        </r>
        <r>
          <rPr>
            <sz val="9"/>
            <color indexed="81"/>
            <rFont val="Segoe UI"/>
            <charset val="1"/>
          </rPr>
          <t xml:space="preserve">
Hat ein Spieler gespielt, Spiel =1</t>
        </r>
      </text>
    </comment>
  </commentList>
</comments>
</file>

<file path=xl/sharedStrings.xml><?xml version="1.0" encoding="utf-8"?>
<sst xmlns="http://schemas.openxmlformats.org/spreadsheetml/2006/main" count="1013" uniqueCount="466">
  <si>
    <t>Name, Vorname</t>
  </si>
  <si>
    <t>Punkte</t>
  </si>
  <si>
    <t>3er</t>
  </si>
  <si>
    <t>FTM</t>
  </si>
  <si>
    <t>FTA</t>
  </si>
  <si>
    <t>FTPct</t>
  </si>
  <si>
    <t>Fouls</t>
  </si>
  <si>
    <t>Fouls/Spiel</t>
  </si>
  <si>
    <t>Name, Vorname</t>
  </si>
  <si>
    <t>Punkte</t>
  </si>
  <si>
    <t>3er</t>
  </si>
  <si>
    <t>FTM</t>
  </si>
  <si>
    <t>FTA</t>
  </si>
  <si>
    <t>FTPct</t>
  </si>
  <si>
    <t>Fouls</t>
  </si>
  <si>
    <t>Spiel</t>
  </si>
  <si>
    <t>Spielergebnis</t>
  </si>
  <si>
    <t>Name, Vorname</t>
  </si>
  <si>
    <t>Punkte</t>
  </si>
  <si>
    <t>3er</t>
  </si>
  <si>
    <t>FTA</t>
  </si>
  <si>
    <t>FTPct</t>
  </si>
  <si>
    <t>Fouls</t>
  </si>
  <si>
    <t>Spiel</t>
  </si>
  <si>
    <t>%</t>
  </si>
  <si>
    <t>%</t>
  </si>
  <si>
    <t>%</t>
  </si>
  <si>
    <t>%</t>
  </si>
  <si>
    <t>%</t>
  </si>
  <si>
    <t>%</t>
  </si>
  <si>
    <t>%</t>
  </si>
  <si>
    <t>%</t>
  </si>
  <si>
    <t>1. Viertel</t>
  </si>
  <si>
    <t>%</t>
  </si>
  <si>
    <t>2. Viertel</t>
  </si>
  <si>
    <t>%</t>
  </si>
  <si>
    <t>%</t>
  </si>
  <si>
    <t>3. Viertel</t>
  </si>
  <si>
    <t>%</t>
  </si>
  <si>
    <t>%</t>
  </si>
  <si>
    <t>4. Viertel</t>
  </si>
  <si>
    <t>%</t>
  </si>
  <si>
    <t>Endstand</t>
  </si>
  <si>
    <t>%</t>
  </si>
  <si>
    <t>%</t>
  </si>
  <si>
    <t>%</t>
  </si>
  <si>
    <t>%</t>
  </si>
  <si>
    <t>%</t>
  </si>
  <si>
    <t>Name, Vorname</t>
  </si>
  <si>
    <t>Punkte</t>
  </si>
  <si>
    <t>3er</t>
  </si>
  <si>
    <t>FTA</t>
  </si>
  <si>
    <t>FTPct</t>
  </si>
  <si>
    <t>Fouls</t>
  </si>
  <si>
    <t>Spiel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</si>
  <si>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</si>
  <si>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</si>
  <si>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</si>
  <si>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</si>
  <si>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</si>
  <si>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</si>
  <si>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</si>
  <si>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</si>
  <si>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</si>
  <si>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</si>
  <si>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</si>
  <si>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</si>
  <si>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</si>
  <si>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</si>
  <si>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</si>
  <si>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</si>
  <si>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Name, Vorname</t>
  </si>
  <si>
    <t>Punkte</t>
  </si>
  <si>
    <t>3er</t>
  </si>
  <si>
    <t>FTA</t>
  </si>
  <si>
    <t>%</t>
  </si>
  <si>
    <t>FTPct</t>
  </si>
  <si>
    <t>Fouls</t>
  </si>
  <si>
    <t>Spiel</t>
  </si>
  <si>
    <t>%</t>
  </si>
  <si>
    <t>%</t>
  </si>
  <si>
    <t>%</t>
  </si>
  <si>
    <t>%</t>
  </si>
  <si>
    <t>%</t>
  </si>
  <si>
    <t>%</t>
  </si>
  <si>
    <t>Name, Vorname</t>
  </si>
  <si>
    <t>Punkte</t>
  </si>
  <si>
    <t>3er</t>
  </si>
  <si>
    <t>FTA</t>
  </si>
  <si>
    <t>FTPct</t>
  </si>
  <si>
    <t>Fouls</t>
  </si>
  <si>
    <t>Spiel</t>
  </si>
  <si>
    <t>%</t>
  </si>
  <si>
    <t>%</t>
  </si>
  <si>
    <t>%</t>
  </si>
  <si>
    <t>%</t>
  </si>
  <si>
    <t>%</t>
  </si>
  <si>
    <t>Name, Vorname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</si>
  <si>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</si>
  <si>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</si>
  <si>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</si>
  <si>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</si>
  <si>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</si>
  <si>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</si>
  <si>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</si>
  <si>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</si>
  <si>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</si>
  <si>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</si>
  <si>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</si>
  <si>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</si>
  <si>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</si>
  <si>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</si>
  <si>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</si>
  <si>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</si>
  <si>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</si>
  <si>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</si>
  <si>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</si>
  <si>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</si>
  <si>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</si>
  <si>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</si>
  <si>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</si>
  <si>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</si>
  <si>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</si>
  <si>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</si>
  <si>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</si>
  <si>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</si>
  <si>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</si>
  <si>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</si>
  <si>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</si>
  <si>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Team</t>
  </si>
  <si>
    <t>Team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</si>
  <si>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</si>
  <si>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</si>
  <si>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</si>
  <si>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</si>
  <si>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</si>
  <si>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</si>
  <si>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</si>
  <si>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</si>
  <si>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</si>
  <si>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</si>
  <si>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</si>
  <si>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Punkte</t>
  </si>
  <si>
    <t>%</t>
  </si>
  <si>
    <t>3er</t>
  </si>
  <si>
    <t>FTA</t>
  </si>
  <si>
    <t>FTPct</t>
  </si>
  <si>
    <t>%</t>
  </si>
  <si>
    <t>%</t>
  </si>
  <si>
    <t>%</t>
  </si>
  <si>
    <t>%</t>
  </si>
  <si>
    <t>%</t>
  </si>
  <si>
    <t>Fouls</t>
  </si>
  <si>
    <t>Spiel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</si>
  <si>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</si>
  <si>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</si>
  <si>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</si>
  <si>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</si>
  <si>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</si>
  <si>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</si>
  <si>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</si>
  <si>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</si>
  <si>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</si>
  <si>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</si>
  <si>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</si>
  <si>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</si>
  <si>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</si>
  <si>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</si>
  <si>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Name, Vorname</t>
  </si>
  <si>
    <t>Punkte</t>
  </si>
  <si>
    <t>%</t>
  </si>
  <si>
    <t>%</t>
  </si>
  <si>
    <t>%</t>
  </si>
  <si>
    <t>%</t>
  </si>
  <si>
    <t>3er</t>
  </si>
  <si>
    <t>%</t>
  </si>
  <si>
    <t>FTA</t>
  </si>
  <si>
    <t>FTPct</t>
  </si>
  <si>
    <t>Fouls</t>
  </si>
  <si>
    <t>Spiel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</si>
  <si>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</si>
  <si>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</si>
  <si>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</si>
  <si>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</si>
  <si>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</si>
  <si>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</si>
  <si>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</si>
  <si>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</si>
  <si>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</si>
  <si>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</si>
  <si>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</si>
  <si>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</si>
  <si>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</si>
  <si>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</si>
  <si>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</si>
  <si>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</si>
  <si>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</si>
  <si>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</si>
  <si>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</si>
  <si>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</si>
  <si>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</si>
  <si>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</si>
  <si>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</si>
  <si>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</si>
  <si>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</si>
  <si>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</si>
  <si>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</si>
  <si>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</si>
  <si>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</si>
  <si>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</si>
  <si>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</si>
  <si>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</si>
  <si>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</si>
  <si>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</si>
  <si>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</si>
  <si>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</si>
  <si>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</si>
  <si>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</si>
  <si>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</si>
  <si>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</si>
  <si>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</si>
  <si>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</si>
  <si>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</si>
  <si>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</si>
  <si>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</si>
  <si>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</si>
  <si>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</si>
  <si>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</si>
  <si>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</si>
  <si>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</si>
  <si>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</si>
  <si>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</si>
  <si>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</si>
  <si>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</si>
  <si>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</si>
  <si>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</si>
  <si>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</si>
  <si>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Name, Vorname</t>
  </si>
  <si>
    <t>Punkte</t>
  </si>
  <si>
    <t>3er</t>
  </si>
  <si>
    <t>FTA</t>
  </si>
  <si>
    <t>FTPct</t>
  </si>
  <si>
    <t>Fouls</t>
  </si>
  <si>
    <t>Spiel</t>
  </si>
  <si>
    <t>%</t>
  </si>
  <si>
    <t>%</t>
  </si>
  <si>
    <t>%</t>
  </si>
  <si>
    <t>%</t>
  </si>
  <si>
    <t>%</t>
  </si>
  <si>
    <t>%</t>
  </si>
  <si>
    <t>Name, Vorname</t>
  </si>
  <si>
    <t>%</t>
  </si>
  <si>
    <t>%</t>
  </si>
  <si>
    <t>%</t>
  </si>
  <si>
    <t>Punkte</t>
  </si>
  <si>
    <t>3er</t>
  </si>
  <si>
    <t>%</t>
  </si>
  <si>
    <t>FTA</t>
  </si>
  <si>
    <t>Fouls</t>
  </si>
  <si>
    <t>Spiel</t>
  </si>
  <si>
    <t>%</t>
  </si>
  <si>
    <t>%</t>
  </si>
  <si>
    <t>%</t>
  </si>
  <si>
    <t>%</t>
  </si>
  <si>
    <t>%</t>
  </si>
  <si>
    <t>%</t>
  </si>
  <si>
    <t>%</t>
  </si>
  <si>
    <t>Name, Vorname</t>
  </si>
  <si>
    <t>%</t>
  </si>
  <si>
    <t>Punkte</t>
  </si>
  <si>
    <t>3er</t>
  </si>
  <si>
    <t>FTA</t>
  </si>
  <si>
    <t>Fouls</t>
  </si>
  <si>
    <t>Spiel</t>
  </si>
  <si>
    <t>%</t>
  </si>
  <si>
    <t>%</t>
  </si>
  <si>
    <t>%</t>
  </si>
  <si>
    <t>%</t>
  </si>
  <si>
    <t>Name, Vorname</t>
  </si>
  <si>
    <t>Punkte</t>
  </si>
  <si>
    <t>3er</t>
  </si>
  <si>
    <t>FTA</t>
  </si>
  <si>
    <t>Fouls</t>
  </si>
  <si>
    <t>Spiel</t>
  </si>
  <si>
    <t>%</t>
  </si>
  <si>
    <t>%</t>
  </si>
  <si>
    <t>%</t>
  </si>
  <si>
    <t>Name, Vorname</t>
  </si>
  <si>
    <t>Punkte</t>
  </si>
  <si>
    <t>3er</t>
  </si>
  <si>
    <t>FTA</t>
  </si>
  <si>
    <t>Fouls</t>
  </si>
  <si>
    <t>Spiel</t>
  </si>
  <si>
    <t>Name, Vorname</t>
  </si>
  <si>
    <t>Punkte</t>
  </si>
  <si>
    <t>3er</t>
  </si>
  <si>
    <t>FTA</t>
  </si>
  <si>
    <t>Fouls</t>
  </si>
  <si>
    <t>Spiel</t>
  </si>
  <si>
    <t>Name, Vorname</t>
  </si>
  <si>
    <t>Punkte</t>
  </si>
  <si>
    <t>3er</t>
  </si>
  <si>
    <t>FTA</t>
  </si>
  <si>
    <t>Fouls</t>
  </si>
  <si>
    <t>Spiel</t>
  </si>
  <si>
    <t>Name, Vorname</t>
  </si>
  <si>
    <t>Punkte</t>
  </si>
  <si>
    <t>3er</t>
  </si>
  <si>
    <t>FTA</t>
  </si>
  <si>
    <t>Fouls</t>
  </si>
  <si>
    <t>Spiel</t>
  </si>
  <si>
    <t>Name, Vorname</t>
  </si>
  <si>
    <t>Punkte</t>
  </si>
  <si>
    <t>3er</t>
  </si>
  <si>
    <t>FTA</t>
  </si>
  <si>
    <t>Fouls</t>
  </si>
  <si>
    <t>Spiel</t>
  </si>
  <si>
    <t>%</t>
  </si>
  <si>
    <t>%</t>
  </si>
  <si>
    <t>%</t>
  </si>
  <si>
    <t>Name, Vorname</t>
  </si>
  <si>
    <t>Punkte</t>
  </si>
  <si>
    <t>3er</t>
  </si>
  <si>
    <t>FTA</t>
  </si>
  <si>
    <t>Fouls</t>
  </si>
  <si>
    <t>Spiel</t>
  </si>
  <si>
    <t>Name, Vorname</t>
  </si>
  <si>
    <t>Punkte</t>
  </si>
  <si>
    <t>3er</t>
  </si>
  <si>
    <t>FTA</t>
  </si>
  <si>
    <t>Fouls</t>
  </si>
  <si>
    <t>Spiel</t>
  </si>
  <si>
    <t>Name, Vorname</t>
  </si>
  <si>
    <t>Punkte</t>
  </si>
  <si>
    <t>3er</t>
  </si>
  <si>
    <t>FTA</t>
  </si>
  <si>
    <t>Fouls</t>
  </si>
  <si>
    <t>Spiel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</si>
  <si>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</si>
  <si>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</si>
  <si>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</si>
  <si>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</si>
  <si>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</si>
  <si>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</si>
  <si>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</si>
  <si>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</si>
  <si>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</si>
  <si>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</si>
  <si>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</si>
  <si>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</si>
  <si>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</si>
  <si>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</si>
  <si>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</si>
  <si>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</si>
  <si>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</si>
  <si>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</si>
  <si>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</si>
  <si>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</si>
  <si>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</si>
  <si>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</si>
  <si>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</si>
  <si>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</si>
  <si>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</si>
  <si>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</si>
  <si>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</si>
  <si>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</si>
  <si>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</si>
  <si>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</si>
  <si>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Heim</t>
  </si>
  <si>
    <t>Gast</t>
  </si>
  <si>
    <t>Pts</t>
  </si>
  <si>
    <t>PpG</t>
  </si>
  <si>
    <t>FTApG</t>
  </si>
  <si>
    <t>G</t>
  </si>
  <si>
    <t>3Pt</t>
  </si>
  <si>
    <t>3PtpG</t>
  </si>
  <si>
    <t>FTMpG</t>
  </si>
  <si>
    <t>Spieltag</t>
  </si>
  <si>
    <t>Ergebnis</t>
  </si>
  <si>
    <t>Summe</t>
  </si>
  <si>
    <t>Schnitt</t>
  </si>
  <si>
    <t>Heim 1</t>
  </si>
  <si>
    <t>Gast 1</t>
  </si>
  <si>
    <t>Statistik</t>
  </si>
  <si>
    <t>Heim 2</t>
  </si>
  <si>
    <t>Heim 3</t>
  </si>
  <si>
    <t>Heim 4</t>
  </si>
  <si>
    <t>Heim 5</t>
  </si>
  <si>
    <t>Heim 6</t>
  </si>
  <si>
    <t>Heim 7</t>
  </si>
  <si>
    <t>Heim 8</t>
  </si>
  <si>
    <t>Heim 9</t>
  </si>
  <si>
    <t>Heim 10</t>
  </si>
  <si>
    <t>Heim 11</t>
  </si>
  <si>
    <t>Heim 12</t>
  </si>
  <si>
    <t>Heim 13</t>
  </si>
  <si>
    <t>Heim 14</t>
  </si>
  <si>
    <t>Heim 15</t>
  </si>
  <si>
    <t>Heim 16</t>
  </si>
  <si>
    <t>Heim 17</t>
  </si>
  <si>
    <t>Heim 18</t>
  </si>
  <si>
    <t>Heim 19</t>
  </si>
  <si>
    <t>Heim 20</t>
  </si>
  <si>
    <t>Heim 21</t>
  </si>
  <si>
    <t>Heim 22</t>
  </si>
  <si>
    <t>Gast 2</t>
  </si>
  <si>
    <t>Gast 3</t>
  </si>
  <si>
    <t>Gast 4</t>
  </si>
  <si>
    <t>Gast 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</si>
  <si>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</si>
  <si>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</si>
  <si>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</si>
  <si>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</si>
  <si>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</si>
  <si>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</si>
  <si>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</si>
  <si>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</si>
  <si>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</si>
  <si>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Gast 15</t>
  </si>
  <si>
    <t>Gast 16</t>
  </si>
  <si>
    <t>Gast 17</t>
  </si>
  <si>
    <t>Gast 18</t>
  </si>
  <si>
    <t>Gast 19</t>
  </si>
  <si>
    <t>Gast 20</t>
  </si>
  <si>
    <t>Gast 21</t>
  </si>
  <si>
    <t>Gast 22</t>
  </si>
  <si>
    <t>Spieler 1</t>
  </si>
  <si>
    <t>Spieler 2</t>
  </si>
  <si>
    <t>Spieler 3</t>
  </si>
  <si>
    <t>Spieler 4</t>
  </si>
  <si>
    <t>Spieler 5</t>
  </si>
  <si>
    <t>n/a</t>
  </si>
  <si>
    <t>Spieler</t>
  </si>
  <si>
    <t>2er</t>
  </si>
  <si>
    <t>2Pt</t>
  </si>
  <si>
    <t>2PtpG</t>
  </si>
  <si>
    <t>Total Points Relation</t>
  </si>
  <si>
    <t>FT</t>
  </si>
  <si>
    <t>Alle anderen Felder sind gesperrt.</t>
  </si>
  <si>
    <t>Name des Siegerteams</t>
  </si>
  <si>
    <t>Viel Erfolg in der Saison</t>
  </si>
  <si>
    <t>Dieses kleine Statistik-Tool soll Euch in der Auswertung der Spiele unterstützen. Hierzu folgende Hinweise zur Bedienung.</t>
  </si>
  <si>
    <r>
      <t xml:space="preserve">Bitte tragt zuerst in dem Blatt </t>
    </r>
    <r>
      <rPr>
        <b/>
        <sz val="12"/>
        <rFont val="Arial"/>
        <family val="2"/>
      </rPr>
      <t>"Spielübersicht"</t>
    </r>
    <r>
      <rPr>
        <sz val="12"/>
        <rFont val="Arial"/>
        <family val="2"/>
      </rPr>
      <t xml:space="preserve"> die Begegnungen ein. Diese werden dann in die einzelnen Spiele übernommen.</t>
    </r>
  </si>
  <si>
    <t>Die Ergebnisse werden aus den einzelnen Spielen übernommen.</t>
  </si>
  <si>
    <r>
      <t xml:space="preserve">Das Blatt </t>
    </r>
    <r>
      <rPr>
        <b/>
        <sz val="12"/>
        <rFont val="Arial"/>
        <family val="2"/>
      </rPr>
      <t>"Auswertung"</t>
    </r>
    <r>
      <rPr>
        <sz val="12"/>
        <rFont val="Arial"/>
        <family val="2"/>
      </rPr>
      <t xml:space="preserve"> ist die laufende Auswertung der Saison für die Spieler. Hier sind keine Eintragungen vorzunehmen.</t>
    </r>
  </si>
  <si>
    <r>
      <t xml:space="preserve">Auf den </t>
    </r>
    <r>
      <rPr>
        <b/>
        <sz val="12"/>
        <rFont val="Arial"/>
        <family val="2"/>
      </rPr>
      <t>Blättern der einzelnen Spiele</t>
    </r>
    <r>
      <rPr>
        <sz val="12"/>
        <rFont val="Arial"/>
        <family val="2"/>
      </rPr>
      <t xml:space="preserve"> sind die farbigen Spalten auszufüllen. Die Spalte 2er ist dabei eine selbstrechnende</t>
    </r>
  </si>
  <si>
    <t>Kontrollspalte, in der nur ganze Zahlenwerte erscheinen dürfen. Bei Kommawerten ist Eure Auszählung des SBB verkehrt.</t>
  </si>
  <si>
    <r>
      <rPr>
        <b/>
        <sz val="12"/>
        <rFont val="Arial"/>
        <family val="2"/>
      </rPr>
      <t xml:space="preserve">Ganz wichtig: </t>
    </r>
    <r>
      <rPr>
        <sz val="12"/>
        <rFont val="Arial"/>
        <family val="2"/>
      </rPr>
      <t>Wenn ein Spieler gespielt hat, ist in der Spalte Spiel eine 1 einzutragen. Andernfalls ist die pG Berechnung falsch.</t>
    </r>
  </si>
  <si>
    <t>Zum Ergebnis sind nur die Viertelstände einzutragen. Kontrolliert bitte das errechnete Endergebnis und den Sieger.</t>
  </si>
  <si>
    <r>
      <t xml:space="preserve">Auf dem Blatt </t>
    </r>
    <r>
      <rPr>
        <b/>
        <sz val="12"/>
        <rFont val="Arial"/>
        <family val="2"/>
      </rPr>
      <t>"Kader"</t>
    </r>
    <r>
      <rPr>
        <sz val="12"/>
        <rFont val="Arial"/>
        <family val="2"/>
      </rPr>
      <t xml:space="preserve"> erfasst Ihr bitte Eure Spieler, max. 19. Einmal eingetragene Spieler dürfen nicht mehr gelöscht werden!</t>
    </r>
  </si>
  <si>
    <t>Bei durch Entscheidung mit 20:0 gewerteten Spielen bitte keine Eintragungen vornehmen. Diese bleiben dann in der</t>
  </si>
  <si>
    <t>Auswertung unberücksichtigt.</t>
  </si>
  <si>
    <t>Es sind nur alle hellorange hinterlegten Felder ausfüllbar.</t>
  </si>
  <si>
    <t>Die Auswertung ist für einen Ausdruck im DINA4 Querformat formatiert.</t>
  </si>
  <si>
    <t>BBG Herford 2</t>
  </si>
  <si>
    <t>Statistik des BBG Teams</t>
  </si>
  <si>
    <t>Summe Heim</t>
  </si>
  <si>
    <t>Schnitt Heim</t>
  </si>
  <si>
    <t>Schnitt Auswärts</t>
  </si>
  <si>
    <r>
      <t xml:space="preserve">EINTRAG IN DER ÜBERSICHT BITTE NUR ALS </t>
    </r>
    <r>
      <rPr>
        <b/>
        <sz val="12"/>
        <color rgb="FFFF0000"/>
        <rFont val="Arial"/>
        <family val="2"/>
      </rPr>
      <t>BBG</t>
    </r>
  </si>
  <si>
    <t>Ergebnisse Heim</t>
  </si>
  <si>
    <t>Ergebnisse Auswärts</t>
  </si>
  <si>
    <t>Spielort</t>
  </si>
  <si>
    <t>Spiele H</t>
  </si>
  <si>
    <t>Spiele A</t>
  </si>
  <si>
    <t>Summe Auswärts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</si>
</sst>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8"/>
  </cellStyleXfs>
  <cellXfs count="132">
    <xf numFmtId="0" fontId="0" fillId="0" borderId="0" xfId="0"/>
    <xf numFmtId="0" fontId="4" fillId="0" borderId="8" xfId="0" applyFont="1" applyBorder="1" applyProtection="1"/>
    <xf numFmtId="0" fontId="4" fillId="0" borderId="0" xfId="0" applyFont="1" applyProtection="1"/>
    <xf numFmtId="49" fontId="4" fillId="0" borderId="30" xfId="0" applyNumberFormat="1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40" xfId="0" applyFont="1" applyBorder="1" applyProtection="1"/>
    <xf numFmtId="49" fontId="4" fillId="0" borderId="31" xfId="0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49" fontId="4" fillId="0" borderId="32" xfId="0" applyNumberFormat="1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wrapText="1"/>
    </xf>
    <xf numFmtId="0" fontId="3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wrapText="1"/>
    </xf>
    <xf numFmtId="0" fontId="4" fillId="0" borderId="0" xfId="0" applyFont="1"/>
    <xf numFmtId="0" fontId="6" fillId="0" borderId="45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right" wrapText="1"/>
    </xf>
    <xf numFmtId="0" fontId="6" fillId="0" borderId="1" xfId="0" applyFont="1" applyBorder="1" applyAlignment="1" applyProtection="1">
      <alignment horizontal="right" wrapText="1"/>
    </xf>
    <xf numFmtId="0" fontId="6" fillId="0" borderId="4" xfId="0" applyFont="1" applyBorder="1" applyAlignment="1" applyProtection="1">
      <alignment horizontal="right" wrapText="1"/>
    </xf>
    <xf numFmtId="0" fontId="7" fillId="0" borderId="44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3" fillId="0" borderId="6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right" wrapText="1"/>
    </xf>
    <xf numFmtId="2" fontId="3" fillId="0" borderId="9" xfId="0" applyNumberFormat="1" applyFont="1" applyBorder="1" applyAlignment="1" applyProtection="1">
      <alignment horizontal="right" wrapText="1"/>
    </xf>
    <xf numFmtId="0" fontId="3" fillId="0" borderId="6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right" wrapText="1"/>
    </xf>
    <xf numFmtId="0" fontId="3" fillId="0" borderId="15" xfId="0" applyFont="1" applyBorder="1" applyAlignment="1" applyProtection="1">
      <alignment horizontal="right" wrapText="1"/>
    </xf>
    <xf numFmtId="2" fontId="3" fillId="0" borderId="16" xfId="0" applyNumberFormat="1" applyFont="1" applyBorder="1" applyAlignment="1" applyProtection="1">
      <alignment horizontal="right" wrapText="1"/>
    </xf>
    <xf numFmtId="0" fontId="3" fillId="0" borderId="13" xfId="0" applyFont="1" applyBorder="1" applyAlignment="1" applyProtection="1">
      <alignment wrapText="1"/>
    </xf>
    <xf numFmtId="0" fontId="3" fillId="0" borderId="17" xfId="0" applyFont="1" applyBorder="1" applyAlignment="1" applyProtection="1">
      <alignment horizontal="right" wrapText="1"/>
    </xf>
    <xf numFmtId="0" fontId="3" fillId="0" borderId="33" xfId="0" applyFont="1" applyBorder="1" applyAlignment="1" applyProtection="1">
      <alignment horizontal="right" wrapText="1"/>
    </xf>
    <xf numFmtId="0" fontId="3" fillId="0" borderId="34" xfId="0" applyFont="1" applyBorder="1" applyAlignment="1" applyProtection="1">
      <alignment horizontal="right" wrapText="1"/>
    </xf>
    <xf numFmtId="0" fontId="3" fillId="0" borderId="22" xfId="0" applyFont="1" applyBorder="1" applyAlignment="1" applyProtection="1">
      <alignment horizontal="right" wrapText="1"/>
    </xf>
    <xf numFmtId="0" fontId="3" fillId="0" borderId="20" xfId="0" applyFont="1" applyBorder="1" applyAlignment="1" applyProtection="1">
      <alignment wrapText="1"/>
    </xf>
    <xf numFmtId="0" fontId="3" fillId="0" borderId="34" xfId="0" applyFont="1" applyBorder="1" applyAlignment="1" applyProtection="1">
      <alignment wrapText="1"/>
    </xf>
    <xf numFmtId="0" fontId="3" fillId="0" borderId="23" xfId="0" applyFont="1" applyBorder="1" applyAlignment="1" applyProtection="1">
      <alignment horizontal="right" wrapText="1"/>
    </xf>
    <xf numFmtId="0" fontId="4" fillId="0" borderId="5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wrapText="1"/>
    </xf>
    <xf numFmtId="0" fontId="5" fillId="0" borderId="35" xfId="0" applyFont="1" applyBorder="1" applyAlignment="1" applyProtection="1">
      <alignment wrapText="1"/>
    </xf>
    <xf numFmtId="0" fontId="5" fillId="0" borderId="36" xfId="0" applyFont="1" applyBorder="1" applyAlignment="1" applyProtection="1">
      <alignment horizontal="right" wrapText="1"/>
    </xf>
    <xf numFmtId="1" fontId="5" fillId="0" borderId="37" xfId="0" applyNumberFormat="1" applyFont="1" applyBorder="1" applyAlignment="1" applyProtection="1"/>
    <xf numFmtId="0" fontId="5" fillId="0" borderId="37" xfId="0" applyFont="1" applyBorder="1" applyAlignment="1" applyProtection="1">
      <alignment wrapText="1"/>
    </xf>
    <xf numFmtId="0" fontId="5" fillId="0" borderId="37" xfId="0" applyFont="1" applyBorder="1" applyAlignment="1" applyProtection="1"/>
    <xf numFmtId="0" fontId="5" fillId="0" borderId="36" xfId="0" applyFont="1" applyBorder="1" applyAlignment="1" applyProtection="1">
      <alignment wrapText="1"/>
    </xf>
    <xf numFmtId="2" fontId="5" fillId="0" borderId="38" xfId="0" applyNumberFormat="1" applyFont="1" applyBorder="1" applyAlignment="1" applyProtection="1">
      <alignment horizontal="right" wrapText="1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0" xfId="0" applyFont="1" applyFill="1" applyProtection="1">
      <protection locked="0"/>
    </xf>
    <xf numFmtId="0" fontId="4" fillId="0" borderId="47" xfId="0" applyFont="1" applyBorder="1" applyProtection="1"/>
    <xf numFmtId="0" fontId="4" fillId="0" borderId="48" xfId="0" applyFont="1" applyBorder="1" applyProtection="1"/>
    <xf numFmtId="0" fontId="4" fillId="0" borderId="49" xfId="0" applyFont="1" applyBorder="1" applyProtection="1"/>
    <xf numFmtId="0" fontId="6" fillId="0" borderId="50" xfId="0" applyFont="1" applyBorder="1" applyAlignment="1" applyProtection="1">
      <alignment wrapText="1"/>
    </xf>
    <xf numFmtId="0" fontId="6" fillId="0" borderId="51" xfId="0" applyFont="1" applyBorder="1" applyAlignment="1" applyProtection="1">
      <alignment horizontal="right" wrapText="1"/>
    </xf>
    <xf numFmtId="0" fontId="6" fillId="0" borderId="51" xfId="0" applyFont="1" applyBorder="1" applyAlignment="1" applyProtection="1">
      <alignment wrapText="1"/>
    </xf>
    <xf numFmtId="0" fontId="6" fillId="0" borderId="52" xfId="0" applyFont="1" applyBorder="1" applyAlignment="1" applyProtection="1">
      <alignment wrapText="1"/>
    </xf>
    <xf numFmtId="0" fontId="4" fillId="3" borderId="57" xfId="0" applyFont="1" applyFill="1" applyBorder="1" applyProtection="1">
      <protection locked="0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3" borderId="64" xfId="0" applyFont="1" applyFill="1" applyBorder="1" applyProtection="1">
      <protection locked="0"/>
    </xf>
    <xf numFmtId="0" fontId="4" fillId="0" borderId="58" xfId="0" applyFont="1" applyFill="1" applyBorder="1"/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/>
    <xf numFmtId="2" fontId="3" fillId="2" borderId="9" xfId="0" applyNumberFormat="1" applyFont="1" applyFill="1" applyBorder="1" applyAlignment="1" applyProtection="1">
      <alignment horizontal="right" wrapText="1"/>
    </xf>
    <xf numFmtId="0" fontId="3" fillId="2" borderId="6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wrapText="1"/>
    </xf>
    <xf numFmtId="0" fontId="3" fillId="2" borderId="20" xfId="0" applyFont="1" applyFill="1" applyBorder="1" applyAlignment="1" applyProtection="1">
      <alignment wrapText="1"/>
    </xf>
    <xf numFmtId="2" fontId="5" fillId="2" borderId="38" xfId="0" applyNumberFormat="1" applyFont="1" applyFill="1" applyBorder="1" applyAlignment="1" applyProtection="1">
      <alignment wrapText="1"/>
    </xf>
    <xf numFmtId="0" fontId="5" fillId="2" borderId="36" xfId="0" applyFont="1" applyFill="1" applyBorder="1" applyAlignment="1" applyProtection="1">
      <alignment wrapText="1"/>
    </xf>
    <xf numFmtId="0" fontId="7" fillId="0" borderId="8" xfId="0" applyFont="1" applyBorder="1" applyProtection="1"/>
    <xf numFmtId="0" fontId="9" fillId="4" borderId="8" xfId="0" applyFont="1" applyFill="1" applyBorder="1" applyAlignment="1" applyProtection="1">
      <alignment horizontal="left"/>
    </xf>
    <xf numFmtId="0" fontId="9" fillId="4" borderId="8" xfId="0" applyFont="1" applyFill="1" applyBorder="1" applyAlignment="1" applyProtection="1">
      <alignment horizontal="right"/>
    </xf>
    <xf numFmtId="0" fontId="10" fillId="0" borderId="0" xfId="0" applyFont="1"/>
    <xf numFmtId="0" fontId="10" fillId="3" borderId="0" xfId="0" applyFont="1" applyFill="1"/>
    <xf numFmtId="0" fontId="11" fillId="0" borderId="8" xfId="1"/>
    <xf numFmtId="0" fontId="4" fillId="0" borderId="8" xfId="1" applyFont="1"/>
    <xf numFmtId="0" fontId="4" fillId="3" borderId="8" xfId="1" applyFont="1" applyFill="1"/>
    <xf numFmtId="0" fontId="7" fillId="0" borderId="8" xfId="0" applyFont="1" applyBorder="1"/>
    <xf numFmtId="0" fontId="4" fillId="0" borderId="59" xfId="0" applyFont="1" applyFill="1" applyBorder="1" applyAlignment="1">
      <alignment horizontal="center"/>
    </xf>
    <xf numFmtId="0" fontId="4" fillId="3" borderId="60" xfId="0" applyFont="1" applyFill="1" applyBorder="1" applyProtection="1">
      <protection locked="0"/>
    </xf>
    <xf numFmtId="0" fontId="4" fillId="0" borderId="60" xfId="0" applyFont="1" applyFill="1" applyBorder="1"/>
    <xf numFmtId="0" fontId="4" fillId="0" borderId="61" xfId="0" applyFont="1" applyFill="1" applyBorder="1"/>
    <xf numFmtId="0" fontId="4" fillId="0" borderId="67" xfId="0" applyFont="1" applyFill="1" applyBorder="1"/>
    <xf numFmtId="0" fontId="4" fillId="0" borderId="68" xfId="0" applyFont="1" applyFill="1" applyBorder="1"/>
    <xf numFmtId="0" fontId="4" fillId="0" borderId="69" xfId="0" applyFont="1" applyFill="1" applyBorder="1"/>
    <xf numFmtId="0" fontId="4" fillId="0" borderId="0" xfId="0" applyFont="1" applyAlignment="1">
      <alignment horizontal="left"/>
    </xf>
    <xf numFmtId="0" fontId="4" fillId="3" borderId="0" xfId="0" applyFont="1" applyFill="1"/>
    <xf numFmtId="0" fontId="7" fillId="0" borderId="0" xfId="0" applyFont="1" applyAlignment="1">
      <alignment horizontal="left"/>
    </xf>
    <xf numFmtId="0" fontId="4" fillId="0" borderId="57" xfId="0" applyFont="1" applyBorder="1"/>
    <xf numFmtId="0" fontId="7" fillId="0" borderId="7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51" xfId="0" applyFont="1" applyBorder="1" applyAlignment="1" applyProtection="1">
      <alignment horizontal="right" wrapText="1"/>
    </xf>
    <xf numFmtId="0" fontId="6" fillId="2" borderId="54" xfId="0" applyFont="1" applyFill="1" applyBorder="1" applyAlignment="1" applyProtection="1">
      <alignment horizontal="center" wrapText="1"/>
    </xf>
    <xf numFmtId="0" fontId="6" fillId="2" borderId="51" xfId="0" applyFont="1" applyFill="1" applyBorder="1" applyAlignment="1" applyProtection="1">
      <alignment horizontal="center" wrapText="1"/>
    </xf>
    <xf numFmtId="0" fontId="6" fillId="2" borderId="56" xfId="0" applyFont="1" applyFill="1" applyBorder="1" applyAlignment="1" applyProtection="1">
      <alignment horizontal="center" wrapText="1"/>
    </xf>
    <xf numFmtId="0" fontId="7" fillId="2" borderId="53" xfId="0" applyFont="1" applyFill="1" applyBorder="1" applyAlignment="1" applyProtection="1">
      <alignment horizontal="center"/>
    </xf>
    <xf numFmtId="0" fontId="7" fillId="2" borderId="48" xfId="0" applyFont="1" applyFill="1" applyBorder="1" applyAlignment="1" applyProtection="1">
      <alignment horizontal="center"/>
    </xf>
    <xf numFmtId="0" fontId="7" fillId="2" borderId="55" xfId="0" applyFont="1" applyFill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 wrapText="1"/>
    </xf>
    <xf numFmtId="0" fontId="7" fillId="0" borderId="28" xfId="0" applyFont="1" applyBorder="1" applyProtection="1"/>
    <xf numFmtId="0" fontId="7" fillId="0" borderId="29" xfId="0" applyFont="1" applyBorder="1" applyProtection="1"/>
    <xf numFmtId="0" fontId="4" fillId="4" borderId="8" xfId="0" applyFont="1" applyFill="1" applyBorder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20</xdr:row>
      <xdr:rowOff>66675</xdr:rowOff>
    </xdr:from>
    <xdr:to>
      <xdr:col>5</xdr:col>
      <xdr:colOff>133182</xdr:colOff>
      <xdr:row>27</xdr:row>
      <xdr:rowOff>133182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00325" y="3495675"/>
          <a:ext cx="1342857" cy="13428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25</xdr:row>
      <xdr:rowOff>85725</xdr:rowOff>
    </xdr:from>
    <xdr:to>
      <xdr:col>1</xdr:col>
      <xdr:colOff>1580982</xdr:colOff>
      <xdr:row>32</xdr:row>
      <xdr:rowOff>37932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0125" y="4495800"/>
          <a:ext cx="1342857" cy="134285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580857</xdr:colOff>
      <xdr:row>10</xdr:row>
      <xdr:rowOff>9357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76500" y="581025"/>
          <a:ext cx="1342857" cy="1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1342857</xdr:colOff>
      <xdr:row>26</xdr:row>
      <xdr:rowOff>85557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4791075"/>
          <a:ext cx="1342857" cy="1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542757</xdr:colOff>
      <xdr:row>16</xdr:row>
      <xdr:rowOff>104607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2725" y="2724150"/>
          <a:ext cx="1342857" cy="1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workbookViewId="0">
      <selection activeCell="H27" sqref="H27"/>
    </sheetView>
  </sheetViews>
  <sheetFormatPr baseColWidth="10" defaultRowHeight="14.25"/>
  <cols>
    <col min="1" max="16384" width="11.42578125" style="99"/>
  </cols>
  <sheetData>
    <row r="1" spans="1:5" ht="15">
      <c r="A1" s="102" t="s">
        <v>441</v>
      </c>
      <c r="B1" s="101"/>
    </row>
    <row r="3" spans="1:5" ht="15">
      <c r="A3" s="103" t="s">
        <v>452</v>
      </c>
      <c r="B3" s="103"/>
      <c r="C3" s="100"/>
      <c r="D3" s="100"/>
      <c r="E3" s="100"/>
    </row>
    <row r="4" spans="1:5" ht="15">
      <c r="A4" s="103" t="s">
        <v>438</v>
      </c>
      <c r="B4" s="103"/>
      <c r="C4" s="100"/>
      <c r="D4" s="100"/>
      <c r="E4" s="100"/>
    </row>
    <row r="6" spans="1:5" ht="15.75">
      <c r="A6" s="102" t="s">
        <v>442</v>
      </c>
      <c r="B6" s="101"/>
    </row>
    <row r="7" spans="1:5" ht="15">
      <c r="A7" s="102" t="s">
        <v>443</v>
      </c>
      <c r="B7" s="101"/>
    </row>
    <row r="9" spans="1:5" ht="15.75">
      <c r="A9" s="102" t="s">
        <v>449</v>
      </c>
      <c r="B9" s="101"/>
    </row>
    <row r="11" spans="1:5" ht="15.75">
      <c r="A11" s="102" t="s">
        <v>444</v>
      </c>
      <c r="B11" s="101"/>
    </row>
    <row r="13" spans="1:5" ht="15.75">
      <c r="A13" s="102" t="s">
        <v>445</v>
      </c>
      <c r="B13" s="101"/>
    </row>
    <row r="14" spans="1:5" ht="15">
      <c r="A14" s="102" t="s">
        <v>446</v>
      </c>
      <c r="B14" s="101"/>
    </row>
    <row r="15" spans="1:5" ht="15.75">
      <c r="A15" s="102" t="s">
        <v>447</v>
      </c>
      <c r="B15" s="101"/>
    </row>
    <row r="16" spans="1:5" ht="15">
      <c r="A16" s="102" t="s">
        <v>448</v>
      </c>
      <c r="B16" s="101"/>
    </row>
    <row r="17" spans="1:1" ht="15">
      <c r="A17" s="102" t="s">
        <v>450</v>
      </c>
    </row>
    <row r="18" spans="1:1" ht="15">
      <c r="A18" s="102" t="s">
        <v>451</v>
      </c>
    </row>
    <row r="19" spans="1:1" ht="15">
      <c r="A19" s="102"/>
    </row>
    <row r="20" spans="1:1" ht="15">
      <c r="A20" s="102" t="s">
        <v>453</v>
      </c>
    </row>
    <row r="22" spans="1:1" ht="15">
      <c r="A22" s="102" t="s">
        <v>440</v>
      </c>
    </row>
  </sheetData>
  <sheetProtection algorithmName="SHA-512" hashValue="Dj02SLpawsZuBedQOugm+F9g/7d0+JjjcOfMDHZuSbUc0k+ZkOzMy+AudqmBpPcRzbvQUj7melScnoNjz+DQrw==" saltValue="NlGoAJYnPIV03BBWPSMpXw==" spinCount="100000" sheet="1" objects="1" scenarios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&amp;R&amp;"Arial,Fett"copyright BBG Herford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85</v>
      </c>
      <c r="B1" s="24" t="s">
        <v>86</v>
      </c>
      <c r="C1" s="24" t="s">
        <v>87</v>
      </c>
      <c r="D1" s="24" t="s">
        <v>433</v>
      </c>
      <c r="E1" s="24" t="s">
        <v>3</v>
      </c>
      <c r="F1" s="24" t="s">
        <v>88</v>
      </c>
      <c r="G1" s="25" t="s">
        <v>89</v>
      </c>
      <c r="H1" s="26"/>
      <c r="I1" s="24" t="s">
        <v>90</v>
      </c>
      <c r="J1" s="27" t="s">
        <v>91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124</v>
      </c>
      <c r="I2" s="62"/>
      <c r="J2" s="67"/>
      <c r="K2" s="1"/>
      <c r="L2" s="6"/>
      <c r="M2" s="31" t="str">
        <f>Spielübersicht!B9</f>
        <v>Heim 6</v>
      </c>
      <c r="N2" s="32" t="str">
        <f>Spielübersicht!C9</f>
        <v>Gast 6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127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128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193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197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199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201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202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203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204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206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207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208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209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210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211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212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213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214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mCmMReGH9iBun/cW8tlJVRL3ZX+rBJKf4Ye4dAgMwuqn6DDSXfToO7YpEz+raBrq2jENFU1YgeI3O8BJE6I7ew==" saltValue="5f1dhuYEfmdm0xHKLnzZyw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97</v>
      </c>
      <c r="B1" s="24" t="s">
        <v>142</v>
      </c>
      <c r="C1" s="24" t="s">
        <v>144</v>
      </c>
      <c r="D1" s="24" t="s">
        <v>433</v>
      </c>
      <c r="E1" s="24" t="s">
        <v>3</v>
      </c>
      <c r="F1" s="24" t="s">
        <v>145</v>
      </c>
      <c r="G1" s="25" t="s">
        <v>146</v>
      </c>
      <c r="H1" s="26"/>
      <c r="I1" s="24" t="s">
        <v>152</v>
      </c>
      <c r="J1" s="27" t="s">
        <v>153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162</v>
      </c>
      <c r="I2" s="62"/>
      <c r="J2" s="67"/>
      <c r="K2" s="1"/>
      <c r="L2" s="6"/>
      <c r="M2" s="31" t="str">
        <f>Spielübersicht!B10</f>
        <v>Heim 7</v>
      </c>
      <c r="N2" s="32" t="str">
        <f>Spielübersicht!C10</f>
        <v>Gast 7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164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165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167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170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173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182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183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184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185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186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187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188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189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191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195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196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198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200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xTt9wP+K3R3VDzkjbvwHqCHUCLhFZcr/T4qIOUeSs3ngpnwrcNB/SBbpszKaxKANlc7L3hzb8n8h/R2VrZId/Q==" saltValue="W28UyV6Eu0GxWEt5QXTFTQ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168</v>
      </c>
      <c r="B1" s="24" t="s">
        <v>169</v>
      </c>
      <c r="C1" s="24" t="s">
        <v>174</v>
      </c>
      <c r="D1" s="24" t="s">
        <v>433</v>
      </c>
      <c r="E1" s="24" t="s">
        <v>3</v>
      </c>
      <c r="F1" s="24" t="s">
        <v>176</v>
      </c>
      <c r="G1" s="25" t="s">
        <v>177</v>
      </c>
      <c r="H1" s="26"/>
      <c r="I1" s="24" t="s">
        <v>178</v>
      </c>
      <c r="J1" s="27" t="s">
        <v>179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205</v>
      </c>
      <c r="I2" s="62"/>
      <c r="J2" s="67"/>
      <c r="K2" s="1"/>
      <c r="L2" s="6"/>
      <c r="M2" s="31" t="str">
        <f>Spielübersicht!B11</f>
        <v>Heim 8</v>
      </c>
      <c r="N2" s="32" t="str">
        <f>Spielübersicht!C11</f>
        <v>Gast 8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216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217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218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219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220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225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226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227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228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229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230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231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232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233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234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235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236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co9xdlsE2tWBaa6Vf0o1njw1iPN5M6SMU31L+jixKPWSFQlmIqY/33MS7rOSk0Vsi7TxFLJM0OH+iBeJXVmHlA==" saltValue="8Ecwppqcv5xa/Ggv1IDMBA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237</v>
      </c>
      <c r="B1" s="24" t="s">
        <v>238</v>
      </c>
      <c r="C1" s="24" t="s">
        <v>239</v>
      </c>
      <c r="D1" s="24" t="s">
        <v>433</v>
      </c>
      <c r="E1" s="24" t="s">
        <v>3</v>
      </c>
      <c r="F1" s="24" t="s">
        <v>240</v>
      </c>
      <c r="G1" s="25" t="s">
        <v>241</v>
      </c>
      <c r="H1" s="26"/>
      <c r="I1" s="24" t="s">
        <v>242</v>
      </c>
      <c r="J1" s="27" t="s">
        <v>243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244</v>
      </c>
      <c r="I2" s="62"/>
      <c r="J2" s="67"/>
      <c r="K2" s="1"/>
      <c r="L2" s="6"/>
      <c r="M2" s="31" t="str">
        <f>Spielübersicht!B12</f>
        <v>Heim 9</v>
      </c>
      <c r="N2" s="32" t="str">
        <f>Spielübersicht!C12</f>
        <v>Gast 9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245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246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247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248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249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251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252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253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256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260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262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264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266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268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274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275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276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277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carm5rd/xTiU8bU1lITv+5vRIP/PKWG3NKJTlYTuPrlI/7VtMcnBdf6Wi58t0T+rZyZ7MgjHjQvAaG4zEpKFXg==" saltValue="8vZBPxs8rzt/isHvMMjQtQ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250</v>
      </c>
      <c r="B1" s="24" t="s">
        <v>254</v>
      </c>
      <c r="C1" s="24" t="s">
        <v>255</v>
      </c>
      <c r="D1" s="24" t="s">
        <v>433</v>
      </c>
      <c r="E1" s="24" t="s">
        <v>3</v>
      </c>
      <c r="F1" s="24" t="s">
        <v>257</v>
      </c>
      <c r="G1" s="25" t="s">
        <v>5</v>
      </c>
      <c r="H1" s="26"/>
      <c r="I1" s="24" t="s">
        <v>258</v>
      </c>
      <c r="J1" s="27" t="s">
        <v>259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Spielübersicht!B13</f>
        <v>Heim 10</v>
      </c>
      <c r="N2" s="32" t="str">
        <f>Spielübersicht!C13</f>
        <v>Gast 10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bMTUqlyrX6L1DKxlo0boMAxGBimjPx6NougIoFhuIMZxJrfA1bwle53nV0/oKTMTVCwDfM7pGjjdDsawV5y7gg==" saltValue="7mjCKtsdc/DunQXOkutMTw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267</v>
      </c>
      <c r="B1" s="24" t="s">
        <v>269</v>
      </c>
      <c r="C1" s="24" t="s">
        <v>270</v>
      </c>
      <c r="D1" s="24" t="s">
        <v>433</v>
      </c>
      <c r="E1" s="24" t="s">
        <v>3</v>
      </c>
      <c r="F1" s="24" t="s">
        <v>271</v>
      </c>
      <c r="G1" s="25" t="s">
        <v>5</v>
      </c>
      <c r="H1" s="26"/>
      <c r="I1" s="24" t="s">
        <v>272</v>
      </c>
      <c r="J1" s="27" t="s">
        <v>273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Spielübersicht!B14</f>
        <v>Heim 11</v>
      </c>
      <c r="N2" s="32" t="str">
        <f>Spielübersicht!C14</f>
        <v>Gast 11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d0QO63NiXVKLmzCo+5JSDYhTmc0JXvsyy1TXLsoU5H6bXm8jUuX/rtbAcATcTrBPmYTiGK46FWvxrMufqv8dLQ==" saltValue="MzRqg0LYmU8nruFxxDJU0A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278</v>
      </c>
      <c r="B1" s="24" t="s">
        <v>279</v>
      </c>
      <c r="C1" s="24" t="s">
        <v>280</v>
      </c>
      <c r="D1" s="24" t="s">
        <v>433</v>
      </c>
      <c r="E1" s="24" t="s">
        <v>3</v>
      </c>
      <c r="F1" s="24" t="s">
        <v>281</v>
      </c>
      <c r="G1" s="25" t="s">
        <v>5</v>
      </c>
      <c r="H1" s="26"/>
      <c r="I1" s="24" t="s">
        <v>282</v>
      </c>
      <c r="J1" s="27" t="s">
        <v>283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Spielübersicht!B15</f>
        <v>Heim 12</v>
      </c>
      <c r="N2" s="32" t="str">
        <f>Spielübersicht!C15</f>
        <v>Gast 12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iVei2phsAcvsYZo6TWrvHAVdCSOJxNAnS7jDREhho2ToiX9sXW/2bggr7JBjpjd4SH4+HjKqahzLV4NeHArrqA==" saltValue="iQYvCgpXbRCxYDZ28kDA2Q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287</v>
      </c>
      <c r="B1" s="24" t="s">
        <v>288</v>
      </c>
      <c r="C1" s="24" t="s">
        <v>289</v>
      </c>
      <c r="D1" s="24" t="s">
        <v>433</v>
      </c>
      <c r="E1" s="24" t="s">
        <v>3</v>
      </c>
      <c r="F1" s="24" t="s">
        <v>290</v>
      </c>
      <c r="G1" s="25" t="s">
        <v>5</v>
      </c>
      <c r="H1" s="26"/>
      <c r="I1" s="24" t="s">
        <v>291</v>
      </c>
      <c r="J1" s="27" t="s">
        <v>292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Spielübersicht!B16</f>
        <v>Heim 13</v>
      </c>
      <c r="N2" s="32" t="str">
        <f>Spielübersicht!C16</f>
        <v>Gast 13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ORDxKekSKnVVUGlF2uJmRf1dYv7lRvU/yshfUnI55owkoshMb+JNzE3CK6RgVViN799NnySWkGS3yTgjjrEIJA==" saltValue="XAS1txXCvAjF+MELN6NTRw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293</v>
      </c>
      <c r="B1" s="24" t="s">
        <v>294</v>
      </c>
      <c r="C1" s="24" t="s">
        <v>295</v>
      </c>
      <c r="D1" s="24" t="s">
        <v>433</v>
      </c>
      <c r="E1" s="24" t="s">
        <v>3</v>
      </c>
      <c r="F1" s="24" t="s">
        <v>296</v>
      </c>
      <c r="G1" s="25" t="s">
        <v>5</v>
      </c>
      <c r="H1" s="26"/>
      <c r="I1" s="24" t="s">
        <v>297</v>
      </c>
      <c r="J1" s="27" t="s">
        <v>298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Spielübersicht!B17</f>
        <v>Heim 14</v>
      </c>
      <c r="N2" s="32" t="str">
        <f>Spielübersicht!C17</f>
        <v>Gast 14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p3BA5mW/EOaPzwOyWIz+1g4ZtCrVq4fnrQtVBa4B5354OGwFemazG2IGQ1Y93bkQlLDrpe0P0v++vwP8Q0UpCw==" saltValue="7fpkS4X1NAMbQTc9kKGWYQ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299</v>
      </c>
      <c r="B1" s="24" t="s">
        <v>300</v>
      </c>
      <c r="C1" s="24" t="s">
        <v>301</v>
      </c>
      <c r="D1" s="24" t="s">
        <v>433</v>
      </c>
      <c r="E1" s="24" t="s">
        <v>3</v>
      </c>
      <c r="F1" s="24" t="s">
        <v>302</v>
      </c>
      <c r="G1" s="25" t="s">
        <v>5</v>
      </c>
      <c r="H1" s="26"/>
      <c r="I1" s="24" t="s">
        <v>303</v>
      </c>
      <c r="J1" s="27" t="s">
        <v>304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Spielübersicht!B18</f>
        <v>Heim 15</v>
      </c>
      <c r="N2" s="32" t="str">
        <f>Spielübersicht!C18</f>
        <v>Gast 15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3igb3QNzMOlJJ8G+Yw5yGgGWz1/K+IbtuZvajKRiBo5PVbCgaKQ7C6RDetkhXLpv/FNELQj98uwH+zGA2sKcxA==" saltValue="xOwcNR8U1j5BrF/+o8Zmkg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Normal="100" workbookViewId="0">
      <selection activeCell="C4" sqref="C4"/>
    </sheetView>
  </sheetViews>
  <sheetFormatPr baseColWidth="10" defaultRowHeight="15"/>
  <cols>
    <col min="1" max="1" width="11.42578125" style="34"/>
    <col min="2" max="3" width="32.5703125" style="22" customWidth="1"/>
    <col min="4" max="5" width="11.42578125" style="22"/>
    <col min="6" max="6" width="4.140625" style="35" hidden="1" customWidth="1"/>
    <col min="7" max="7" width="6.28515625" style="22" hidden="1" customWidth="1"/>
    <col min="8" max="10" width="11.42578125" style="22"/>
    <col min="11" max="17" width="11.42578125" style="22" hidden="1" customWidth="1"/>
    <col min="18" max="16384" width="11.42578125" style="22"/>
  </cols>
  <sheetData>
    <row r="1" spans="1:17">
      <c r="A1" s="112" t="s">
        <v>455</v>
      </c>
      <c r="C1" s="81" t="s">
        <v>454</v>
      </c>
    </row>
    <row r="2" spans="1:17" ht="16.5" thickBot="1">
      <c r="A2" s="114" t="s">
        <v>459</v>
      </c>
    </row>
    <row r="3" spans="1:17" ht="16.5" thickBot="1">
      <c r="A3" s="88" t="s">
        <v>377</v>
      </c>
      <c r="B3" s="89" t="s">
        <v>368</v>
      </c>
      <c r="C3" s="89" t="s">
        <v>369</v>
      </c>
      <c r="D3" s="116" t="s">
        <v>378</v>
      </c>
      <c r="E3" s="117"/>
      <c r="F3" s="118" t="s">
        <v>383</v>
      </c>
      <c r="G3" s="119"/>
      <c r="H3" s="34"/>
      <c r="I3" s="34"/>
      <c r="K3" s="33" t="s">
        <v>462</v>
      </c>
      <c r="L3" s="120" t="s">
        <v>460</v>
      </c>
      <c r="M3" s="120"/>
      <c r="N3" s="120" t="s">
        <v>461</v>
      </c>
      <c r="O3" s="120"/>
      <c r="P3" s="33" t="s">
        <v>463</v>
      </c>
      <c r="Q3" s="33" t="s">
        <v>464</v>
      </c>
    </row>
    <row r="4" spans="1:17">
      <c r="A4" s="105">
        <v>1</v>
      </c>
      <c r="B4" s="113" t="s">
        <v>381</v>
      </c>
      <c r="C4" s="106" t="s">
        <v>382</v>
      </c>
      <c r="D4" s="107">
        <f>'Spiel 1'!M$7</f>
        <v>0</v>
      </c>
      <c r="E4" s="108">
        <f>'Spiel 1'!N$7</f>
        <v>0</v>
      </c>
      <c r="G4" s="35">
        <f>IF((D4+E4)&gt;0,1,0)</f>
        <v>0</v>
      </c>
      <c r="K4" s="34" t="str">
        <f>IF(B4="BBG","H","A")</f>
        <v>A</v>
      </c>
      <c r="L4" s="115" t="str">
        <f t="shared" ref="L4:L25" si="0">IF(K4="H",D4,"")</f>
        <v/>
      </c>
      <c r="M4" s="115" t="str">
        <f t="shared" ref="M4:M25" si="1">IF(K4="H",E4,"")</f>
        <v/>
      </c>
      <c r="N4" s="115">
        <f t="shared" ref="N4:N25" si="2">IF(K4="A",D4,"")</f>
        <v>0</v>
      </c>
      <c r="O4" s="115">
        <f t="shared" ref="O4:O25" si="3">IF(K4="A",E4,"")</f>
        <v>0</v>
      </c>
      <c r="P4" s="115" t="str">
        <f>IF(SUM(L4:M4)&gt;0,1,"")</f>
        <v/>
      </c>
      <c r="Q4" s="115" t="str">
        <f>IF(SUM(N4:O4)&gt;0,1,"")</f>
        <v/>
      </c>
    </row>
    <row r="5" spans="1:17">
      <c r="A5" s="84">
        <v>2</v>
      </c>
      <c r="B5" s="81" t="s">
        <v>384</v>
      </c>
      <c r="C5" s="81" t="s">
        <v>405</v>
      </c>
      <c r="D5" s="87">
        <f>'Spiel 2'!M$7</f>
        <v>0</v>
      </c>
      <c r="E5" s="109">
        <f>'Spiel 2'!N$7</f>
        <v>0</v>
      </c>
      <c r="G5" s="35">
        <f t="shared" ref="G5:G25" si="4">IF((D5+E5)&gt;0,1,0)</f>
        <v>0</v>
      </c>
      <c r="H5" s="34"/>
      <c r="I5" s="34"/>
      <c r="K5" s="34" t="str">
        <f t="shared" ref="K5:K25" si="5">IF(B5="BBG","H","A")</f>
        <v>A</v>
      </c>
      <c r="L5" s="115" t="str">
        <f t="shared" si="0"/>
        <v/>
      </c>
      <c r="M5" s="115" t="str">
        <f t="shared" si="1"/>
        <v/>
      </c>
      <c r="N5" s="115">
        <f t="shared" si="2"/>
        <v>0</v>
      </c>
      <c r="O5" s="115">
        <f t="shared" si="3"/>
        <v>0</v>
      </c>
      <c r="P5" s="115" t="str">
        <f t="shared" ref="P5:P25" si="6">IF(SUM(L5:M5)&gt;0,1,"")</f>
        <v/>
      </c>
      <c r="Q5" s="115" t="str">
        <f t="shared" ref="Q5:Q25" si="7">IF(SUM(N5:O5)&gt;0,1,"")</f>
        <v/>
      </c>
    </row>
    <row r="6" spans="1:17">
      <c r="A6" s="84">
        <v>3</v>
      </c>
      <c r="B6" s="81" t="s">
        <v>385</v>
      </c>
      <c r="C6" s="81" t="s">
        <v>406</v>
      </c>
      <c r="D6" s="87">
        <f>'Spiel 3'!M$7</f>
        <v>0</v>
      </c>
      <c r="E6" s="109">
        <f>'Spiel 3'!N$7</f>
        <v>0</v>
      </c>
      <c r="G6" s="35">
        <f t="shared" si="4"/>
        <v>0</v>
      </c>
      <c r="H6" s="34"/>
      <c r="I6" s="34"/>
      <c r="K6" s="34" t="str">
        <f t="shared" si="5"/>
        <v>A</v>
      </c>
      <c r="L6" s="115" t="str">
        <f t="shared" si="0"/>
        <v/>
      </c>
      <c r="M6" s="115" t="str">
        <f t="shared" si="1"/>
        <v/>
      </c>
      <c r="N6" s="115">
        <f t="shared" si="2"/>
        <v>0</v>
      </c>
      <c r="O6" s="115">
        <f t="shared" si="3"/>
        <v>0</v>
      </c>
      <c r="P6" s="115" t="str">
        <f t="shared" si="6"/>
        <v/>
      </c>
      <c r="Q6" s="115" t="str">
        <f t="shared" si="7"/>
        <v/>
      </c>
    </row>
    <row r="7" spans="1:17">
      <c r="A7" s="84">
        <v>4</v>
      </c>
      <c r="B7" s="81" t="s">
        <v>386</v>
      </c>
      <c r="C7" s="81" t="s">
        <v>407</v>
      </c>
      <c r="D7" s="87">
        <f>'Spiel 4'!M$7</f>
        <v>0</v>
      </c>
      <c r="E7" s="109">
        <f>'Spiel 4'!N$7</f>
        <v>0</v>
      </c>
      <c r="G7" s="35">
        <f t="shared" si="4"/>
        <v>0</v>
      </c>
      <c r="H7" s="34"/>
      <c r="I7" s="34"/>
      <c r="K7" s="34" t="str">
        <f t="shared" si="5"/>
        <v>A</v>
      </c>
      <c r="L7" s="115" t="str">
        <f t="shared" si="0"/>
        <v/>
      </c>
      <c r="M7" s="115" t="str">
        <f t="shared" si="1"/>
        <v/>
      </c>
      <c r="N7" s="115">
        <f t="shared" si="2"/>
        <v>0</v>
      </c>
      <c r="O7" s="115">
        <f t="shared" si="3"/>
        <v>0</v>
      </c>
      <c r="P7" s="115" t="str">
        <f t="shared" si="6"/>
        <v/>
      </c>
      <c r="Q7" s="115" t="str">
        <f t="shared" si="7"/>
        <v/>
      </c>
    </row>
    <row r="8" spans="1:17">
      <c r="A8" s="84">
        <v>5</v>
      </c>
      <c r="B8" s="81" t="s">
        <v>387</v>
      </c>
      <c r="C8" s="81" t="s">
        <v>408</v>
      </c>
      <c r="D8" s="87">
        <f>'Spiel 5'!M$7</f>
        <v>0</v>
      </c>
      <c r="E8" s="109">
        <f>'Spiel 5'!N$7</f>
        <v>0</v>
      </c>
      <c r="G8" s="35">
        <f t="shared" si="4"/>
        <v>0</v>
      </c>
      <c r="H8" s="34"/>
      <c r="I8" s="34"/>
      <c r="K8" s="34" t="str">
        <f t="shared" si="5"/>
        <v>A</v>
      </c>
      <c r="L8" s="115" t="str">
        <f t="shared" si="0"/>
        <v/>
      </c>
      <c r="M8" s="115" t="str">
        <f t="shared" si="1"/>
        <v/>
      </c>
      <c r="N8" s="115">
        <f t="shared" si="2"/>
        <v>0</v>
      </c>
      <c r="O8" s="115">
        <f t="shared" si="3"/>
        <v>0</v>
      </c>
      <c r="P8" s="115" t="str">
        <f t="shared" si="6"/>
        <v/>
      </c>
      <c r="Q8" s="115" t="str">
        <f t="shared" si="7"/>
        <v/>
      </c>
    </row>
    <row r="9" spans="1:17">
      <c r="A9" s="84">
        <v>6</v>
      </c>
      <c r="B9" s="81" t="s">
        <v>388</v>
      </c>
      <c r="C9" s="81" t="s">
        <v>409</v>
      </c>
      <c r="D9" s="87">
        <f>'Spiel 6'!M$7</f>
        <v>0</v>
      </c>
      <c r="E9" s="109">
        <f>'Spiel 6'!N$7</f>
        <v>0</v>
      </c>
      <c r="G9" s="35">
        <f t="shared" si="4"/>
        <v>0</v>
      </c>
      <c r="H9" s="34"/>
      <c r="I9" s="34"/>
      <c r="K9" s="34" t="str">
        <f t="shared" si="5"/>
        <v>A</v>
      </c>
      <c r="L9" s="115" t="str">
        <f t="shared" si="0"/>
        <v/>
      </c>
      <c r="M9" s="115" t="str">
        <f t="shared" si="1"/>
        <v/>
      </c>
      <c r="N9" s="115">
        <f t="shared" si="2"/>
        <v>0</v>
      </c>
      <c r="O9" s="115">
        <f t="shared" si="3"/>
        <v>0</v>
      </c>
      <c r="P9" s="115" t="str">
        <f t="shared" si="6"/>
        <v/>
      </c>
      <c r="Q9" s="115" t="str">
        <f t="shared" si="7"/>
        <v/>
      </c>
    </row>
    <row r="10" spans="1:17">
      <c r="A10" s="84">
        <v>7</v>
      </c>
      <c r="B10" s="81" t="s">
        <v>389</v>
      </c>
      <c r="C10" s="81" t="s">
        <v>410</v>
      </c>
      <c r="D10" s="87">
        <f>'Spiel 7'!M$7</f>
        <v>0</v>
      </c>
      <c r="E10" s="109">
        <f>'Spiel 7'!N$7</f>
        <v>0</v>
      </c>
      <c r="G10" s="35">
        <f t="shared" si="4"/>
        <v>0</v>
      </c>
      <c r="H10" s="34"/>
      <c r="I10" s="34"/>
      <c r="K10" s="34" t="str">
        <f t="shared" si="5"/>
        <v>A</v>
      </c>
      <c r="L10" s="115" t="str">
        <f t="shared" si="0"/>
        <v/>
      </c>
      <c r="M10" s="115" t="str">
        <f t="shared" si="1"/>
        <v/>
      </c>
      <c r="N10" s="115">
        <f t="shared" si="2"/>
        <v>0</v>
      </c>
      <c r="O10" s="115">
        <f t="shared" si="3"/>
        <v>0</v>
      </c>
      <c r="P10" s="115" t="str">
        <f t="shared" si="6"/>
        <v/>
      </c>
      <c r="Q10" s="115" t="str">
        <f t="shared" si="7"/>
        <v/>
      </c>
    </row>
    <row r="11" spans="1:17">
      <c r="A11" s="84">
        <v>8</v>
      </c>
      <c r="B11" s="81" t="s">
        <v>390</v>
      </c>
      <c r="C11" s="81" t="s">
        <v>411</v>
      </c>
      <c r="D11" s="87">
        <f>'Spiel 8'!M$7</f>
        <v>0</v>
      </c>
      <c r="E11" s="109">
        <f>'Spiel 8'!N$7</f>
        <v>0</v>
      </c>
      <c r="G11" s="35">
        <f t="shared" si="4"/>
        <v>0</v>
      </c>
      <c r="H11" s="34"/>
      <c r="I11" s="34"/>
      <c r="K11" s="34" t="str">
        <f t="shared" si="5"/>
        <v>A</v>
      </c>
      <c r="L11" s="115" t="str">
        <f t="shared" si="0"/>
        <v/>
      </c>
      <c r="M11" s="115" t="str">
        <f t="shared" si="1"/>
        <v/>
      </c>
      <c r="N11" s="115">
        <f t="shared" si="2"/>
        <v>0</v>
      </c>
      <c r="O11" s="115">
        <f t="shared" si="3"/>
        <v>0</v>
      </c>
      <c r="P11" s="115" t="str">
        <f t="shared" si="6"/>
        <v/>
      </c>
      <c r="Q11" s="115" t="str">
        <f t="shared" si="7"/>
        <v/>
      </c>
    </row>
    <row r="12" spans="1:17">
      <c r="A12" s="84">
        <v>9</v>
      </c>
      <c r="B12" s="81" t="s">
        <v>391</v>
      </c>
      <c r="C12" s="81" t="s">
        <v>412</v>
      </c>
      <c r="D12" s="87">
        <f>'Spiel 9'!M$7</f>
        <v>0</v>
      </c>
      <c r="E12" s="109">
        <f>'Spiel 9'!N$7</f>
        <v>0</v>
      </c>
      <c r="G12" s="35">
        <f t="shared" si="4"/>
        <v>0</v>
      </c>
      <c r="H12" s="34"/>
      <c r="I12" s="34"/>
      <c r="K12" s="34" t="str">
        <f t="shared" si="5"/>
        <v>A</v>
      </c>
      <c r="L12" s="115" t="str">
        <f t="shared" si="0"/>
        <v/>
      </c>
      <c r="M12" s="115" t="str">
        <f t="shared" si="1"/>
        <v/>
      </c>
      <c r="N12" s="115">
        <f t="shared" si="2"/>
        <v>0</v>
      </c>
      <c r="O12" s="115">
        <f t="shared" si="3"/>
        <v>0</v>
      </c>
      <c r="P12" s="115" t="str">
        <f t="shared" si="6"/>
        <v/>
      </c>
      <c r="Q12" s="115" t="str">
        <f t="shared" si="7"/>
        <v/>
      </c>
    </row>
    <row r="13" spans="1:17">
      <c r="A13" s="84">
        <v>10</v>
      </c>
      <c r="B13" s="81" t="s">
        <v>392</v>
      </c>
      <c r="C13" s="81" t="s">
        <v>413</v>
      </c>
      <c r="D13" s="87">
        <f>'Spiel 10'!M$7</f>
        <v>0</v>
      </c>
      <c r="E13" s="109">
        <f>'Spiel 10'!N$7</f>
        <v>0</v>
      </c>
      <c r="G13" s="35">
        <f t="shared" si="4"/>
        <v>0</v>
      </c>
      <c r="H13" s="34"/>
      <c r="I13" s="34"/>
      <c r="K13" s="34" t="str">
        <f t="shared" si="5"/>
        <v>A</v>
      </c>
      <c r="L13" s="115" t="str">
        <f t="shared" si="0"/>
        <v/>
      </c>
      <c r="M13" s="115" t="str">
        <f t="shared" si="1"/>
        <v/>
      </c>
      <c r="N13" s="115">
        <f t="shared" si="2"/>
        <v>0</v>
      </c>
      <c r="O13" s="115">
        <f t="shared" si="3"/>
        <v>0</v>
      </c>
      <c r="P13" s="115" t="str">
        <f t="shared" si="6"/>
        <v/>
      </c>
      <c r="Q13" s="115" t="str">
        <f t="shared" si="7"/>
        <v/>
      </c>
    </row>
    <row r="14" spans="1:17">
      <c r="A14" s="84">
        <v>11</v>
      </c>
      <c r="B14" s="81" t="s">
        <v>393</v>
      </c>
      <c r="C14" s="81" t="s">
        <v>414</v>
      </c>
      <c r="D14" s="87">
        <f>'Spiel 11'!M$7</f>
        <v>0</v>
      </c>
      <c r="E14" s="109">
        <f>'Spiel 11'!N$7</f>
        <v>0</v>
      </c>
      <c r="G14" s="35">
        <f t="shared" si="4"/>
        <v>0</v>
      </c>
      <c r="H14" s="34"/>
      <c r="I14" s="34"/>
      <c r="K14" s="34" t="str">
        <f t="shared" si="5"/>
        <v>A</v>
      </c>
      <c r="L14" s="115" t="str">
        <f t="shared" si="0"/>
        <v/>
      </c>
      <c r="M14" s="115" t="str">
        <f t="shared" si="1"/>
        <v/>
      </c>
      <c r="N14" s="115">
        <f t="shared" si="2"/>
        <v>0</v>
      </c>
      <c r="O14" s="115">
        <f t="shared" si="3"/>
        <v>0</v>
      </c>
      <c r="P14" s="115" t="str">
        <f t="shared" si="6"/>
        <v/>
      </c>
      <c r="Q14" s="115" t="str">
        <f t="shared" si="7"/>
        <v/>
      </c>
    </row>
    <row r="15" spans="1:17">
      <c r="A15" s="84">
        <v>12</v>
      </c>
      <c r="B15" s="81" t="s">
        <v>394</v>
      </c>
      <c r="C15" s="81" t="s">
        <v>415</v>
      </c>
      <c r="D15" s="87">
        <f>'Spiel 12'!M$7</f>
        <v>0</v>
      </c>
      <c r="E15" s="109">
        <f>'Spiel 12'!N$7</f>
        <v>0</v>
      </c>
      <c r="G15" s="35">
        <f t="shared" si="4"/>
        <v>0</v>
      </c>
      <c r="H15" s="34"/>
      <c r="I15" s="34"/>
      <c r="K15" s="34" t="str">
        <f t="shared" si="5"/>
        <v>A</v>
      </c>
      <c r="L15" s="115" t="str">
        <f t="shared" si="0"/>
        <v/>
      </c>
      <c r="M15" s="115" t="str">
        <f t="shared" si="1"/>
        <v/>
      </c>
      <c r="N15" s="115">
        <f t="shared" si="2"/>
        <v>0</v>
      </c>
      <c r="O15" s="115">
        <f t="shared" si="3"/>
        <v>0</v>
      </c>
      <c r="P15" s="115" t="str">
        <f t="shared" si="6"/>
        <v/>
      </c>
      <c r="Q15" s="115" t="str">
        <f t="shared" si="7"/>
        <v/>
      </c>
    </row>
    <row r="16" spans="1:17">
      <c r="A16" s="84">
        <v>13</v>
      </c>
      <c r="B16" s="81" t="s">
        <v>395</v>
      </c>
      <c r="C16" s="81" t="s">
        <v>416</v>
      </c>
      <c r="D16" s="87">
        <f>'Spiel 13'!M$7</f>
        <v>0</v>
      </c>
      <c r="E16" s="109">
        <f>'Spiel 13'!N$7</f>
        <v>0</v>
      </c>
      <c r="G16" s="35">
        <f t="shared" si="4"/>
        <v>0</v>
      </c>
      <c r="H16" s="34"/>
      <c r="I16" s="34"/>
      <c r="K16" s="34" t="str">
        <f t="shared" si="5"/>
        <v>A</v>
      </c>
      <c r="L16" s="115" t="str">
        <f t="shared" si="0"/>
        <v/>
      </c>
      <c r="M16" s="115" t="str">
        <f t="shared" si="1"/>
        <v/>
      </c>
      <c r="N16" s="115">
        <f t="shared" si="2"/>
        <v>0</v>
      </c>
      <c r="O16" s="115">
        <f t="shared" si="3"/>
        <v>0</v>
      </c>
      <c r="P16" s="115" t="str">
        <f t="shared" si="6"/>
        <v/>
      </c>
      <c r="Q16" s="115" t="str">
        <f t="shared" si="7"/>
        <v/>
      </c>
    </row>
    <row r="17" spans="1:17">
      <c r="A17" s="84">
        <v>14</v>
      </c>
      <c r="B17" s="81" t="s">
        <v>396</v>
      </c>
      <c r="C17" s="81" t="s">
        <v>417</v>
      </c>
      <c r="D17" s="87">
        <f>'Spiel 14'!M$7</f>
        <v>0</v>
      </c>
      <c r="E17" s="109">
        <f>'Spiel 14'!N$7</f>
        <v>0</v>
      </c>
      <c r="G17" s="35">
        <f t="shared" si="4"/>
        <v>0</v>
      </c>
      <c r="H17" s="34"/>
      <c r="I17" s="34"/>
      <c r="K17" s="34" t="str">
        <f t="shared" si="5"/>
        <v>A</v>
      </c>
      <c r="L17" s="115" t="str">
        <f t="shared" si="0"/>
        <v/>
      </c>
      <c r="M17" s="115" t="str">
        <f t="shared" si="1"/>
        <v/>
      </c>
      <c r="N17" s="115">
        <f t="shared" si="2"/>
        <v>0</v>
      </c>
      <c r="O17" s="115">
        <f t="shared" si="3"/>
        <v>0</v>
      </c>
      <c r="P17" s="115" t="str">
        <f t="shared" si="6"/>
        <v/>
      </c>
      <c r="Q17" s="115" t="str">
        <f t="shared" si="7"/>
        <v/>
      </c>
    </row>
    <row r="18" spans="1:17">
      <c r="A18" s="84">
        <v>15</v>
      </c>
      <c r="B18" s="81" t="s">
        <v>397</v>
      </c>
      <c r="C18" s="81" t="s">
        <v>418</v>
      </c>
      <c r="D18" s="87">
        <f>'Spiel 15'!M$7</f>
        <v>0</v>
      </c>
      <c r="E18" s="109">
        <f>'Spiel 15'!N$7</f>
        <v>0</v>
      </c>
      <c r="G18" s="35">
        <f t="shared" si="4"/>
        <v>0</v>
      </c>
      <c r="H18" s="34"/>
      <c r="I18" s="34"/>
      <c r="K18" s="34" t="str">
        <f t="shared" si="5"/>
        <v>A</v>
      </c>
      <c r="L18" s="115" t="str">
        <f t="shared" si="0"/>
        <v/>
      </c>
      <c r="M18" s="115" t="str">
        <f t="shared" si="1"/>
        <v/>
      </c>
      <c r="N18" s="115">
        <f t="shared" si="2"/>
        <v>0</v>
      </c>
      <c r="O18" s="115">
        <f t="shared" si="3"/>
        <v>0</v>
      </c>
      <c r="P18" s="115" t="str">
        <f t="shared" si="6"/>
        <v/>
      </c>
      <c r="Q18" s="115" t="str">
        <f t="shared" si="7"/>
        <v/>
      </c>
    </row>
    <row r="19" spans="1:17">
      <c r="A19" s="84">
        <v>16</v>
      </c>
      <c r="B19" s="81" t="s">
        <v>398</v>
      </c>
      <c r="C19" s="81" t="s">
        <v>419</v>
      </c>
      <c r="D19" s="87">
        <f>'Spiel 16'!M$7</f>
        <v>0</v>
      </c>
      <c r="E19" s="109">
        <f>'Spiel 16'!N$7</f>
        <v>0</v>
      </c>
      <c r="G19" s="35">
        <f t="shared" si="4"/>
        <v>0</v>
      </c>
      <c r="H19" s="34"/>
      <c r="I19" s="34"/>
      <c r="K19" s="34" t="str">
        <f t="shared" si="5"/>
        <v>A</v>
      </c>
      <c r="L19" s="115" t="str">
        <f t="shared" si="0"/>
        <v/>
      </c>
      <c r="M19" s="115" t="str">
        <f t="shared" si="1"/>
        <v/>
      </c>
      <c r="N19" s="115">
        <f t="shared" si="2"/>
        <v>0</v>
      </c>
      <c r="O19" s="115">
        <f t="shared" si="3"/>
        <v>0</v>
      </c>
      <c r="P19" s="115" t="str">
        <f t="shared" si="6"/>
        <v/>
      </c>
      <c r="Q19" s="115" t="str">
        <f t="shared" si="7"/>
        <v/>
      </c>
    </row>
    <row r="20" spans="1:17">
      <c r="A20" s="84">
        <v>17</v>
      </c>
      <c r="B20" s="81" t="s">
        <v>399</v>
      </c>
      <c r="C20" s="81" t="s">
        <v>420</v>
      </c>
      <c r="D20" s="87">
        <f>'Spiel 17'!M$7</f>
        <v>0</v>
      </c>
      <c r="E20" s="109">
        <f>'Spiel 17'!N$7</f>
        <v>0</v>
      </c>
      <c r="G20" s="35">
        <f t="shared" si="4"/>
        <v>0</v>
      </c>
      <c r="H20" s="34"/>
      <c r="I20" s="34"/>
      <c r="K20" s="34" t="str">
        <f t="shared" si="5"/>
        <v>A</v>
      </c>
      <c r="L20" s="115" t="str">
        <f t="shared" si="0"/>
        <v/>
      </c>
      <c r="M20" s="115" t="str">
        <f t="shared" si="1"/>
        <v/>
      </c>
      <c r="N20" s="115">
        <f t="shared" si="2"/>
        <v>0</v>
      </c>
      <c r="O20" s="115">
        <f t="shared" si="3"/>
        <v>0</v>
      </c>
      <c r="P20" s="115" t="str">
        <f t="shared" si="6"/>
        <v/>
      </c>
      <c r="Q20" s="115" t="str">
        <f t="shared" si="7"/>
        <v/>
      </c>
    </row>
    <row r="21" spans="1:17">
      <c r="A21" s="84">
        <v>18</v>
      </c>
      <c r="B21" s="81" t="s">
        <v>400</v>
      </c>
      <c r="C21" s="81" t="s">
        <v>421</v>
      </c>
      <c r="D21" s="87">
        <f>'Spiel 18'!M$7</f>
        <v>0</v>
      </c>
      <c r="E21" s="109">
        <f>'Spiel 18'!N$7</f>
        <v>0</v>
      </c>
      <c r="G21" s="35">
        <f t="shared" si="4"/>
        <v>0</v>
      </c>
      <c r="H21" s="34"/>
      <c r="I21" s="34"/>
      <c r="K21" s="34" t="str">
        <f t="shared" si="5"/>
        <v>A</v>
      </c>
      <c r="L21" s="115" t="str">
        <f t="shared" si="0"/>
        <v/>
      </c>
      <c r="M21" s="115" t="str">
        <f t="shared" si="1"/>
        <v/>
      </c>
      <c r="N21" s="115">
        <f t="shared" si="2"/>
        <v>0</v>
      </c>
      <c r="O21" s="115">
        <f t="shared" si="3"/>
        <v>0</v>
      </c>
      <c r="P21" s="115" t="str">
        <f t="shared" si="6"/>
        <v/>
      </c>
      <c r="Q21" s="115" t="str">
        <f t="shared" si="7"/>
        <v/>
      </c>
    </row>
    <row r="22" spans="1:17">
      <c r="A22" s="84">
        <v>19</v>
      </c>
      <c r="B22" s="81" t="s">
        <v>401</v>
      </c>
      <c r="C22" s="81" t="s">
        <v>422</v>
      </c>
      <c r="D22" s="87">
        <f>'Spiel 19'!M$7</f>
        <v>0</v>
      </c>
      <c r="E22" s="109">
        <f>'Spiel 19'!N$7</f>
        <v>0</v>
      </c>
      <c r="G22" s="35">
        <f t="shared" si="4"/>
        <v>0</v>
      </c>
      <c r="H22" s="34"/>
      <c r="I22" s="34"/>
      <c r="K22" s="34" t="str">
        <f t="shared" si="5"/>
        <v>A</v>
      </c>
      <c r="L22" s="115" t="str">
        <f t="shared" si="0"/>
        <v/>
      </c>
      <c r="M22" s="115" t="str">
        <f t="shared" si="1"/>
        <v/>
      </c>
      <c r="N22" s="115">
        <f t="shared" si="2"/>
        <v>0</v>
      </c>
      <c r="O22" s="115">
        <f t="shared" si="3"/>
        <v>0</v>
      </c>
      <c r="P22" s="115" t="str">
        <f t="shared" si="6"/>
        <v/>
      </c>
      <c r="Q22" s="115" t="str">
        <f t="shared" si="7"/>
        <v/>
      </c>
    </row>
    <row r="23" spans="1:17">
      <c r="A23" s="84">
        <v>20</v>
      </c>
      <c r="B23" s="81" t="s">
        <v>402</v>
      </c>
      <c r="C23" s="81" t="s">
        <v>423</v>
      </c>
      <c r="D23" s="87">
        <f>'Spiel 20'!M$7</f>
        <v>0</v>
      </c>
      <c r="E23" s="109">
        <f>'Spiel 20'!N$7</f>
        <v>0</v>
      </c>
      <c r="G23" s="35">
        <f t="shared" si="4"/>
        <v>0</v>
      </c>
      <c r="H23" s="34"/>
      <c r="I23" s="34"/>
      <c r="K23" s="34" t="str">
        <f t="shared" si="5"/>
        <v>A</v>
      </c>
      <c r="L23" s="115" t="str">
        <f t="shared" si="0"/>
        <v/>
      </c>
      <c r="M23" s="115" t="str">
        <f t="shared" si="1"/>
        <v/>
      </c>
      <c r="N23" s="115">
        <f t="shared" si="2"/>
        <v>0</v>
      </c>
      <c r="O23" s="115">
        <f t="shared" si="3"/>
        <v>0</v>
      </c>
      <c r="P23" s="115" t="str">
        <f t="shared" si="6"/>
        <v/>
      </c>
      <c r="Q23" s="115" t="str">
        <f t="shared" si="7"/>
        <v/>
      </c>
    </row>
    <row r="24" spans="1:17">
      <c r="A24" s="84">
        <v>21</v>
      </c>
      <c r="B24" s="81" t="s">
        <v>403</v>
      </c>
      <c r="C24" s="81" t="s">
        <v>424</v>
      </c>
      <c r="D24" s="87">
        <f>'Spiel 21'!M$7</f>
        <v>0</v>
      </c>
      <c r="E24" s="109">
        <f>'Spiel 21'!N$7</f>
        <v>0</v>
      </c>
      <c r="G24" s="35">
        <f t="shared" si="4"/>
        <v>0</v>
      </c>
      <c r="H24" s="34"/>
      <c r="I24" s="34"/>
      <c r="K24" s="34" t="str">
        <f t="shared" si="5"/>
        <v>A</v>
      </c>
      <c r="L24" s="115" t="str">
        <f t="shared" si="0"/>
        <v/>
      </c>
      <c r="M24" s="115" t="str">
        <f t="shared" si="1"/>
        <v/>
      </c>
      <c r="N24" s="115">
        <f t="shared" si="2"/>
        <v>0</v>
      </c>
      <c r="O24" s="115">
        <f t="shared" si="3"/>
        <v>0</v>
      </c>
      <c r="P24" s="115" t="str">
        <f t="shared" si="6"/>
        <v/>
      </c>
      <c r="Q24" s="115" t="str">
        <f t="shared" si="7"/>
        <v/>
      </c>
    </row>
    <row r="25" spans="1:17" ht="15.75" thickBot="1">
      <c r="A25" s="85">
        <v>22</v>
      </c>
      <c r="B25" s="86" t="s">
        <v>404</v>
      </c>
      <c r="C25" s="86" t="s">
        <v>425</v>
      </c>
      <c r="D25" s="110">
        <f>'Spiel 22'!M$7</f>
        <v>0</v>
      </c>
      <c r="E25" s="111">
        <f>'Spiel 22'!N$7</f>
        <v>0</v>
      </c>
      <c r="G25" s="35">
        <f t="shared" si="4"/>
        <v>0</v>
      </c>
      <c r="H25" s="34"/>
      <c r="I25" s="34"/>
      <c r="K25" s="34" t="str">
        <f t="shared" si="5"/>
        <v>A</v>
      </c>
      <c r="L25" s="115" t="str">
        <f t="shared" si="0"/>
        <v/>
      </c>
      <c r="M25" s="115" t="str">
        <f t="shared" si="1"/>
        <v/>
      </c>
      <c r="N25" s="115">
        <f t="shared" si="2"/>
        <v>0</v>
      </c>
      <c r="O25" s="115">
        <f t="shared" si="3"/>
        <v>0</v>
      </c>
      <c r="P25" s="115" t="str">
        <f t="shared" si="6"/>
        <v/>
      </c>
      <c r="Q25" s="115" t="str">
        <f t="shared" si="7"/>
        <v/>
      </c>
    </row>
    <row r="26" spans="1:17" ht="15.75">
      <c r="A26" s="82"/>
      <c r="B26" s="83"/>
      <c r="C26" s="104"/>
      <c r="D26" s="104"/>
      <c r="E26" s="104"/>
      <c r="G26" s="22">
        <f>SUM(G4:G25)</f>
        <v>0</v>
      </c>
    </row>
    <row r="27" spans="1:17" ht="15.75">
      <c r="C27" s="104" t="s">
        <v>456</v>
      </c>
      <c r="D27" s="104">
        <f>L27</f>
        <v>0</v>
      </c>
      <c r="E27" s="104">
        <f>M27</f>
        <v>0</v>
      </c>
      <c r="K27" s="22" t="s">
        <v>379</v>
      </c>
      <c r="L27" s="22">
        <f>SUM(L4:L25)</f>
        <v>0</v>
      </c>
      <c r="M27" s="22">
        <f>SUM(M4:M25)</f>
        <v>0</v>
      </c>
      <c r="N27" s="22">
        <f t="shared" ref="N27:Q27" si="8">SUM(N4:N25)</f>
        <v>0</v>
      </c>
      <c r="O27" s="22">
        <f t="shared" si="8"/>
        <v>0</v>
      </c>
      <c r="P27" s="22">
        <f t="shared" si="8"/>
        <v>0</v>
      </c>
      <c r="Q27" s="22">
        <f t="shared" si="8"/>
        <v>0</v>
      </c>
    </row>
    <row r="28" spans="1:17" ht="15.75">
      <c r="C28" s="33" t="s">
        <v>457</v>
      </c>
      <c r="D28" s="33" t="e">
        <f>L28</f>
        <v>#DIV/0!</v>
      </c>
      <c r="E28" s="33" t="e">
        <f>M28</f>
        <v>#DIV/0!</v>
      </c>
      <c r="K28" s="22" t="s">
        <v>380</v>
      </c>
      <c r="L28" s="22" t="e">
        <f>L27/P27</f>
        <v>#DIV/0!</v>
      </c>
      <c r="M28" s="22" t="e">
        <f>M27/P27</f>
        <v>#DIV/0!</v>
      </c>
      <c r="N28" s="22" t="e">
        <f>N27/Q27</f>
        <v>#DIV/0!</v>
      </c>
      <c r="O28" s="22" t="e">
        <f>O27/Q27</f>
        <v>#DIV/0!</v>
      </c>
    </row>
    <row r="29" spans="1:17" ht="15.75">
      <c r="C29" s="33"/>
      <c r="D29" s="33"/>
      <c r="E29" s="33"/>
    </row>
    <row r="30" spans="1:17" ht="15.75">
      <c r="C30" s="33" t="s">
        <v>465</v>
      </c>
      <c r="D30" s="33">
        <f>N27</f>
        <v>0</v>
      </c>
      <c r="E30" s="33">
        <f>O27</f>
        <v>0</v>
      </c>
    </row>
    <row r="31" spans="1:17" ht="15.75">
      <c r="C31" s="33" t="s">
        <v>458</v>
      </c>
      <c r="D31" s="33" t="e">
        <f>N28</f>
        <v>#DIV/0!</v>
      </c>
      <c r="E31" s="33" t="e">
        <f>O28</f>
        <v>#DIV/0!</v>
      </c>
    </row>
  </sheetData>
  <sheetProtection algorithmName="SHA-512" hashValue="5OOfUjcPO5eq5janBa7r2JBYUy5ZQmH25jeNncGkOTwGwjKfmDXmvR7n6llN9lutlXMWF395WegLGyXJJSDcIQ==" saltValue="xFwwCR70M9Gkuc0SXAx3JA==" spinCount="100000" sheet="1" objects="1" scenarios="1"/>
  <mergeCells count="4">
    <mergeCell ref="D3:E3"/>
    <mergeCell ref="F3:G3"/>
    <mergeCell ref="L3:M3"/>
    <mergeCell ref="N3:O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305</v>
      </c>
      <c r="B1" s="24" t="s">
        <v>306</v>
      </c>
      <c r="C1" s="24" t="s">
        <v>307</v>
      </c>
      <c r="D1" s="24" t="s">
        <v>433</v>
      </c>
      <c r="E1" s="24" t="s">
        <v>3</v>
      </c>
      <c r="F1" s="24" t="s">
        <v>308</v>
      </c>
      <c r="G1" s="25" t="s">
        <v>5</v>
      </c>
      <c r="H1" s="26"/>
      <c r="I1" s="24" t="s">
        <v>309</v>
      </c>
      <c r="J1" s="27" t="s">
        <v>310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Spielübersicht!B19</f>
        <v>Heim 16</v>
      </c>
      <c r="N2" s="32" t="str">
        <f>Spielübersicht!C19</f>
        <v>Gast 16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E6TeX5FulrLcSO9HdNGPHoufVNjRRGYQWhfTTvjfJ9mOK4t34trGaW01SdLhd4wBqH6DeMF9hS0k99duX9XrIg==" saltValue="+W32WC5UbwycBnnJ8JOI6w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311</v>
      </c>
      <c r="B1" s="24" t="s">
        <v>312</v>
      </c>
      <c r="C1" s="24" t="s">
        <v>313</v>
      </c>
      <c r="D1" s="24" t="s">
        <v>433</v>
      </c>
      <c r="E1" s="24" t="s">
        <v>3</v>
      </c>
      <c r="F1" s="24" t="s">
        <v>314</v>
      </c>
      <c r="G1" s="25" t="s">
        <v>5</v>
      </c>
      <c r="H1" s="26"/>
      <c r="I1" s="24" t="s">
        <v>315</v>
      </c>
      <c r="J1" s="27" t="s">
        <v>316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Spielübersicht!B20</f>
        <v>Heim 17</v>
      </c>
      <c r="N2" s="32" t="str">
        <f>Spielübersicht!C20</f>
        <v>Gast 17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iVgzrkCoSO0t8PiKDKm+OwE9Ck68Wd3myuIJpxinnntJjj6j4VBuIaNf82vh4PHAaVSzQB2iAwaarQztEiV5JA==" saltValue="+CGRiDWxJjgLflMM/uZy9w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320</v>
      </c>
      <c r="B1" s="24" t="s">
        <v>321</v>
      </c>
      <c r="C1" s="24" t="s">
        <v>322</v>
      </c>
      <c r="D1" s="24" t="s">
        <v>433</v>
      </c>
      <c r="E1" s="24" t="s">
        <v>3</v>
      </c>
      <c r="F1" s="24" t="s">
        <v>323</v>
      </c>
      <c r="G1" s="25" t="s">
        <v>5</v>
      </c>
      <c r="H1" s="26"/>
      <c r="I1" s="24" t="s">
        <v>324</v>
      </c>
      <c r="J1" s="27" t="s">
        <v>325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Spielübersicht!B21</f>
        <v>Heim 18</v>
      </c>
      <c r="N2" s="32" t="str">
        <f>Spielübersicht!C21</f>
        <v>Gast 18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Id+xp4o8+YftWCWAhBch1/DxZDKAhwhoVmV2BXjT7LlM0MnSXKAwgwom2+zkp6vN4B0tWKxBEjxR26WFrd7fUg==" saltValue="66VC1tvooe0MbjHfCRG0Aw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326</v>
      </c>
      <c r="B1" s="24" t="s">
        <v>327</v>
      </c>
      <c r="C1" s="24" t="s">
        <v>328</v>
      </c>
      <c r="D1" s="24" t="s">
        <v>433</v>
      </c>
      <c r="E1" s="24" t="s">
        <v>3</v>
      </c>
      <c r="F1" s="24" t="s">
        <v>329</v>
      </c>
      <c r="G1" s="25" t="s">
        <v>5</v>
      </c>
      <c r="H1" s="26"/>
      <c r="I1" s="24" t="s">
        <v>330</v>
      </c>
      <c r="J1" s="27" t="s">
        <v>331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Spielübersicht!B22</f>
        <v>Heim 19</v>
      </c>
      <c r="N2" s="32" t="str">
        <f>Spielübersicht!C22</f>
        <v>Gast 19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qbHt5PMngBvEgQ0OgP8HWQAJzCue7brcDkDdZZ5OsOT5bQZ08m52x71AFYsCb6VQvt9LFQiOWotOqWojBux1Qw==" saltValue="cdl7AWx87MA4p/Cmg0Y+rg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332</v>
      </c>
      <c r="B1" s="24" t="s">
        <v>333</v>
      </c>
      <c r="C1" s="24" t="s">
        <v>334</v>
      </c>
      <c r="D1" s="24" t="s">
        <v>433</v>
      </c>
      <c r="E1" s="24" t="s">
        <v>3</v>
      </c>
      <c r="F1" s="24" t="s">
        <v>335</v>
      </c>
      <c r="G1" s="25" t="s">
        <v>5</v>
      </c>
      <c r="H1" s="26"/>
      <c r="I1" s="24" t="s">
        <v>336</v>
      </c>
      <c r="J1" s="27" t="s">
        <v>337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Spielübersicht!B23</f>
        <v>Heim 20</v>
      </c>
      <c r="N2" s="32" t="str">
        <f>Spielübersicht!C23</f>
        <v>Gast 20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1BiHQfQwls3cM3e3lT9BELPQ3eUANMLpHPbuYG9Y42XxQAIhSjlwnP/Y0Lf7h0uSMJJO1VIHnTsbEHqVvFzZJw==" saltValue="EW5NY+AUWN20LdR98ucJ0A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0</v>
      </c>
      <c r="B1" s="24" t="s">
        <v>1</v>
      </c>
      <c r="C1" s="24" t="s">
        <v>2</v>
      </c>
      <c r="D1" s="24" t="s">
        <v>433</v>
      </c>
      <c r="E1" s="24" t="s">
        <v>3</v>
      </c>
      <c r="F1" s="24" t="s">
        <v>4</v>
      </c>
      <c r="G1" s="25" t="s">
        <v>5</v>
      </c>
      <c r="H1" s="26"/>
      <c r="I1" s="24" t="s">
        <v>6</v>
      </c>
      <c r="J1" s="27" t="s">
        <v>15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Spielübersicht!B24</f>
        <v>Heim 21</v>
      </c>
      <c r="N2" s="32" t="str">
        <f>Spielübersicht!C24</f>
        <v>Gast 21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tH1mXuOhJN16rKwxvs9OviC3FT/VYdUjy0cu+c7zqORhgIr2oiRhvbWUNv+Il2wzqRMEQbo2UUmuNz984W+Qxw==" saltValue="5lULXz9AdoE/CyhF7FIbpA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J22" sqref="J22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0</v>
      </c>
      <c r="B1" s="24" t="s">
        <v>1</v>
      </c>
      <c r="C1" s="24" t="s">
        <v>2</v>
      </c>
      <c r="D1" s="24" t="s">
        <v>433</v>
      </c>
      <c r="E1" s="24" t="s">
        <v>3</v>
      </c>
      <c r="F1" s="24" t="s">
        <v>4</v>
      </c>
      <c r="G1" s="25" t="s">
        <v>5</v>
      </c>
      <c r="H1" s="26"/>
      <c r="I1" s="24" t="s">
        <v>6</v>
      </c>
      <c r="J1" s="27" t="s">
        <v>15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24</v>
      </c>
      <c r="I2" s="62"/>
      <c r="J2" s="67"/>
      <c r="K2" s="1"/>
      <c r="L2" s="6"/>
      <c r="M2" s="31" t="str">
        <f>Spielübersicht!B25</f>
        <v>Heim 22</v>
      </c>
      <c r="N2" s="32" t="str">
        <f>Spielübersicht!C25</f>
        <v>Gast 22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24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24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24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24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24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24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24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24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24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24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24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24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24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24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24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24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24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24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zoW/H6/ETSX0eGWn2DfU5dqZuqP7+nfeqXiuRyPVcy6rtHsDbI+FTJbdHh3MB4zFvN8s4uy6i0CcaOFR4iM4tQ==" saltValue="1IM1jQNZWtoDam+vcZDbmg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Normal="100" workbookViewId="0">
      <selection activeCell="C12" sqref="C12"/>
    </sheetView>
  </sheetViews>
  <sheetFormatPr baseColWidth="10" defaultRowHeight="15"/>
  <cols>
    <col min="1" max="1" width="8.140625" style="22" customWidth="1"/>
    <col min="2" max="2" width="29" style="22" customWidth="1"/>
    <col min="3" max="16384" width="11.42578125" style="22"/>
  </cols>
  <sheetData>
    <row r="1" spans="1:2" ht="15.75">
      <c r="A1" s="33" t="s">
        <v>432</v>
      </c>
      <c r="B1" s="33" t="s">
        <v>0</v>
      </c>
    </row>
    <row r="2" spans="1:2">
      <c r="A2" s="34">
        <v>1</v>
      </c>
      <c r="B2" s="73" t="s">
        <v>426</v>
      </c>
    </row>
    <row r="3" spans="1:2">
      <c r="A3" s="34">
        <v>2</v>
      </c>
      <c r="B3" s="73" t="s">
        <v>427</v>
      </c>
    </row>
    <row r="4" spans="1:2">
      <c r="A4" s="34">
        <v>3</v>
      </c>
      <c r="B4" s="73" t="s">
        <v>428</v>
      </c>
    </row>
    <row r="5" spans="1:2">
      <c r="A5" s="34">
        <v>4</v>
      </c>
      <c r="B5" s="73" t="s">
        <v>429</v>
      </c>
    </row>
    <row r="6" spans="1:2">
      <c r="A6" s="34">
        <v>5</v>
      </c>
      <c r="B6" s="73" t="s">
        <v>430</v>
      </c>
    </row>
    <row r="7" spans="1:2">
      <c r="A7" s="34">
        <v>6</v>
      </c>
      <c r="B7" s="73" t="s">
        <v>431</v>
      </c>
    </row>
    <row r="8" spans="1:2">
      <c r="A8" s="34">
        <v>7</v>
      </c>
      <c r="B8" s="73" t="s">
        <v>431</v>
      </c>
    </row>
    <row r="9" spans="1:2">
      <c r="A9" s="34">
        <v>8</v>
      </c>
      <c r="B9" s="73" t="s">
        <v>431</v>
      </c>
    </row>
    <row r="10" spans="1:2">
      <c r="A10" s="34">
        <v>9</v>
      </c>
      <c r="B10" s="73" t="s">
        <v>431</v>
      </c>
    </row>
    <row r="11" spans="1:2">
      <c r="A11" s="34">
        <v>10</v>
      </c>
      <c r="B11" s="73" t="s">
        <v>431</v>
      </c>
    </row>
    <row r="12" spans="1:2">
      <c r="A12" s="34">
        <v>11</v>
      </c>
      <c r="B12" s="73" t="s">
        <v>431</v>
      </c>
    </row>
    <row r="13" spans="1:2">
      <c r="A13" s="34">
        <v>12</v>
      </c>
      <c r="B13" s="73" t="s">
        <v>431</v>
      </c>
    </row>
    <row r="14" spans="1:2">
      <c r="A14" s="34">
        <v>13</v>
      </c>
      <c r="B14" s="73" t="s">
        <v>431</v>
      </c>
    </row>
    <row r="15" spans="1:2">
      <c r="A15" s="34">
        <v>14</v>
      </c>
      <c r="B15" s="73" t="s">
        <v>431</v>
      </c>
    </row>
    <row r="16" spans="1:2">
      <c r="A16" s="34">
        <v>15</v>
      </c>
      <c r="B16" s="73" t="s">
        <v>431</v>
      </c>
    </row>
    <row r="17" spans="1:2">
      <c r="A17" s="34">
        <v>16</v>
      </c>
      <c r="B17" s="73" t="s">
        <v>431</v>
      </c>
    </row>
    <row r="18" spans="1:2">
      <c r="A18" s="34">
        <v>17</v>
      </c>
      <c r="B18" s="73" t="s">
        <v>431</v>
      </c>
    </row>
    <row r="19" spans="1:2">
      <c r="A19" s="34">
        <v>18</v>
      </c>
      <c r="B19" s="73" t="s">
        <v>431</v>
      </c>
    </row>
    <row r="20" spans="1:2">
      <c r="A20" s="34">
        <v>19</v>
      </c>
      <c r="B20" s="73" t="s">
        <v>431</v>
      </c>
    </row>
  </sheetData>
  <sheetProtection algorithmName="SHA-512" hashValue="Ae6KfKCkhqsmK/FkCk3fMoMxA14bId/dwxLVCPxJN2GKrRjt/XffpJ4c8GRepU88YwhiYuN8ajMUmbh/riKSiQ==" saltValue="BEqsGkm69pI1BpmMBkd8ag==" spinCount="100000" sheet="1" objects="1" scenarios="1"/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tabSelected="1" topLeftCell="B1" zoomScaleNormal="100" workbookViewId="0">
      <pane ySplit="2" topLeftCell="A3" activePane="bottomLeft" state="frozen"/>
      <selection pane="bottomLeft" activeCell="F7" sqref="F7"/>
    </sheetView>
  </sheetViews>
  <sheetFormatPr baseColWidth="10" defaultColWidth="17.28515625" defaultRowHeight="24.75" customHeight="1"/>
  <cols>
    <col min="1" max="1" width="22.5703125" style="2" customWidth="1"/>
    <col min="2" max="2" width="6" style="2" customWidth="1"/>
    <col min="3" max="3" width="8.28515625" style="2" customWidth="1"/>
    <col min="4" max="4" width="9.28515625" style="2" customWidth="1"/>
    <col min="5" max="5" width="7.140625" style="2" customWidth="1"/>
    <col min="6" max="6" width="10.7109375" style="2" customWidth="1"/>
    <col min="7" max="7" width="7.140625" style="2" customWidth="1"/>
    <col min="8" max="8" width="10.7109375" style="2" customWidth="1"/>
    <col min="9" max="9" width="7.140625" style="2" customWidth="1"/>
    <col min="10" max="10" width="9.140625" style="2" customWidth="1"/>
    <col min="11" max="11" width="6.85546875" style="2" customWidth="1"/>
    <col min="12" max="12" width="9.28515625" style="2" customWidth="1"/>
    <col min="13" max="13" width="9.140625" style="2" customWidth="1"/>
    <col min="14" max="14" width="3.5703125" style="2" customWidth="1"/>
    <col min="15" max="15" width="7.85546875" style="2" customWidth="1"/>
    <col min="16" max="16" width="3" style="2" customWidth="1"/>
    <col min="17" max="17" width="7.85546875" style="2" customWidth="1"/>
    <col min="18" max="18" width="4.28515625" style="2" customWidth="1"/>
    <col min="19" max="19" width="7.85546875" style="2" customWidth="1"/>
    <col min="20" max="20" width="3.28515625" style="2" customWidth="1"/>
    <col min="21" max="21" width="8.42578125" style="2" customWidth="1"/>
    <col min="22" max="22" width="12.7109375" style="2" customWidth="1"/>
    <col min="23" max="16384" width="17.28515625" style="2"/>
  </cols>
  <sheetData>
    <row r="1" spans="1:22" ht="15.7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25" t="s">
        <v>436</v>
      </c>
      <c r="P1" s="126"/>
      <c r="Q1" s="126"/>
      <c r="R1" s="126"/>
      <c r="S1" s="126"/>
      <c r="T1" s="127"/>
      <c r="U1" s="75"/>
      <c r="V1" s="76"/>
    </row>
    <row r="2" spans="1:22" ht="16.5" customHeight="1" thickBot="1">
      <c r="A2" s="77" t="s">
        <v>0</v>
      </c>
      <c r="B2" s="78" t="s">
        <v>373</v>
      </c>
      <c r="C2" s="78" t="s">
        <v>370</v>
      </c>
      <c r="D2" s="78" t="s">
        <v>371</v>
      </c>
      <c r="E2" s="78" t="s">
        <v>374</v>
      </c>
      <c r="F2" s="78" t="s">
        <v>375</v>
      </c>
      <c r="G2" s="78" t="s">
        <v>434</v>
      </c>
      <c r="H2" s="78" t="s">
        <v>435</v>
      </c>
      <c r="I2" s="78" t="s">
        <v>3</v>
      </c>
      <c r="J2" s="78" t="s">
        <v>376</v>
      </c>
      <c r="K2" s="78" t="s">
        <v>4</v>
      </c>
      <c r="L2" s="78" t="s">
        <v>372</v>
      </c>
      <c r="M2" s="121" t="s">
        <v>5</v>
      </c>
      <c r="N2" s="121"/>
      <c r="O2" s="122" t="s">
        <v>437</v>
      </c>
      <c r="P2" s="123"/>
      <c r="Q2" s="123" t="s">
        <v>433</v>
      </c>
      <c r="R2" s="123"/>
      <c r="S2" s="123" t="s">
        <v>2</v>
      </c>
      <c r="T2" s="124"/>
      <c r="U2" s="79" t="s">
        <v>6</v>
      </c>
      <c r="V2" s="80" t="s">
        <v>7</v>
      </c>
    </row>
    <row r="3" spans="1:22" ht="17.25" customHeight="1">
      <c r="A3" s="52" t="str">
        <f>Kader!B2</f>
        <v>Spieler 1</v>
      </c>
      <c r="B3" s="36">
        <f>('Spiel 1'!J2+'Spiel 2'!J2+'Spiel 3'!J2+'Spiel 4'!J2+'Spiel 5'!J2+'Spiel 6'!J2+'Spiel 7'!J2+'Spiel 8'!J2+'Spiel 9'!J2+'Spiel 10'!J2+'Spiel 11'!J2+'Spiel 12'!J2+'Spiel 13'!J2+'Spiel 14'!J2+'Spiel 15'!J2+'Spiel 16'!J2+'Spiel 17'!J2+'Spiel 18'!J2+'Spiel 19'!J2+'Spiel 20'!J2+'Spiel 21'!J2+'Spiel 22'!J2)</f>
        <v>0</v>
      </c>
      <c r="C3" s="37">
        <f>('Spiel 1'!B2+'Spiel 2'!B2+'Spiel 3'!B2+'Spiel 4'!B2+'Spiel 5'!B2+'Spiel 6'!B2+'Spiel 7'!B2+'Spiel 8'!B2+'Spiel 9'!B2+'Spiel 10'!B2+'Spiel 11'!B2+'Spiel 12'!B2+'Spiel 13'!B2+'Spiel 14'!B2+'Spiel 15'!B2+'Spiel 16'!B2+'Spiel 17'!B2+'Spiel 18'!B2+'Spiel 19'!B2+'Spiel 20'!B2+'Spiel 21'!B2+'Spiel 22'!B2)</f>
        <v>0</v>
      </c>
      <c r="D3" s="37" t="str">
        <f t="shared" ref="D3:D21" si="0">IF((B3=0),"N/A",((C3/B3)))</f>
        <v>N/A</v>
      </c>
      <c r="E3" s="37">
        <f>('Spiel 1'!C2+'Spiel 2'!C2+'Spiel 3'!C2+'Spiel 4'!C2+'Spiel 5'!C2+'Spiel 6'!C2+'Spiel 7'!C2+'Spiel 8'!C2+'Spiel 9'!C2+'Spiel 10'!C2+'Spiel 11'!C2+'Spiel 12'!C2+'Spiel 13'!C2+'Spiel 14'!C2+'Spiel 15'!C2+'Spiel 16'!C2+'Spiel 17'!C2+'Spiel 18'!C2+'Spiel 19'!C2+'Spiel 20'!C2+'Spiel 21'!C2+'Spiel 22'!C2)</f>
        <v>0</v>
      </c>
      <c r="F3" s="37" t="str">
        <f t="shared" ref="F3:F21" si="1">IF((B3=0),"N/A",((E3/B3)))</f>
        <v>N/A</v>
      </c>
      <c r="G3" s="37">
        <f>('Spiel 1'!D2+'Spiel 2'!D2+'Spiel 3'!D2+'Spiel 4'!DE2+'Spiel 5'!D2+'Spiel 6'!D2+'Spiel 7'!D2+'Spiel 8'!D2+'Spiel 9'!D2+'Spiel 10'!D2+'Spiel 11'!D2+'Spiel 12'!D2+'Spiel 13'!D2+'Spiel 14'!D2+'Spiel 15'!D2+'Spiel 16'!D2+'Spiel 17'!D2+'Spiel 18'!D2+'Spiel 19'!D2+'Spiel 20'!D2+'Spiel 21'!D2+'Spiel 22'!D2)</f>
        <v>0</v>
      </c>
      <c r="H3" s="37" t="str">
        <f>IF((B3=0),"N/A",((G3/B3)))</f>
        <v>N/A</v>
      </c>
      <c r="I3" s="37">
        <f>('Spiel 1'!E2+'Spiel 2'!E2+'Spiel 3'!E2+'Spiel 4'!E2+'Spiel 5'!E2+'Spiel 6'!E2+'Spiel 7'!E2+'Spiel 8'!E2+'Spiel 9'!E2+'Spiel 10'!E2+'Spiel 11'!E2+'Spiel 12'!E2+'Spiel 13'!E2+'Spiel 14'!E2+'Spiel 15'!E2+'Spiel 16'!E2+'Spiel 17'!E2+'Spiel 18'!E2+'Spiel 19'!E2+'Spiel 20'!E2+'Spiel 21'!E2+'Spiel 22'!E2)</f>
        <v>0</v>
      </c>
      <c r="J3" s="37" t="str">
        <f t="shared" ref="J3:J21" si="2">IF((B3=0),"N/A",((I3/B3)))</f>
        <v>N/A</v>
      </c>
      <c r="K3" s="37">
        <f>('Spiel 1'!F2+'Spiel 2'!F2+'Spiel 3'!F2+'Spiel 4'!F2+'Spiel 5'!F2+'Spiel 6'!F2+'Spiel 7'!F2+'Spiel 8'!F2+'Spiel 9'!F2+'Spiel 10'!F2+'Spiel 11'!F2+'Spiel 12'!F2+'Spiel 13'!F2+'Spiel 14'!F2+'Spiel 15'!F2+'Spiel 16'!F2+'Spiel 17'!F2+'Spiel 18'!F2+'Spiel 19'!F2+'Spiel 20'!F2+'Spiel 21'!F2+'Spiel 22'!F2)</f>
        <v>0</v>
      </c>
      <c r="L3" s="37" t="str">
        <f t="shared" ref="L3:L21" si="3">IF((B3=0),"N/A",((K3/B3)))</f>
        <v>N/A</v>
      </c>
      <c r="M3" s="38" t="str">
        <f>IF((K3=0),"",((I3/K3)*100))</f>
        <v/>
      </c>
      <c r="N3" s="39" t="s">
        <v>24</v>
      </c>
      <c r="O3" s="90" t="str">
        <f>IF((C3=0),"",((I3/C3)*100))</f>
        <v/>
      </c>
      <c r="P3" s="91" t="s">
        <v>25</v>
      </c>
      <c r="Q3" s="90" t="str">
        <f>IF((C3=0),"",((G3/C3)*200))</f>
        <v/>
      </c>
      <c r="R3" s="91" t="s">
        <v>24</v>
      </c>
      <c r="S3" s="90" t="str">
        <f>IF((C3=0),"",((E3/C3)*300))</f>
        <v/>
      </c>
      <c r="T3" s="91" t="s">
        <v>26</v>
      </c>
      <c r="U3" s="40">
        <f>('Spiel 1'!I2+'Spiel 2'!I2+'Spiel 3'!I2+'Spiel 4'!I2+'Spiel 5'!I2+'Spiel 6'!I2+'Spiel 7'!I2+'Spiel 8'!I2+'Spiel 9'!I2+'Spiel 10'!I2+'Spiel 11'!I2+'Spiel 12'!I2+'Spiel 13'!I2+'Spiel 14'!I2+'Spiel 15'!I2+'Spiel 16'!I2+'Spiel 17'!I2+'Spiel 18'!I2+'Spiel 19'!I2+'Spiel 20'!I2+'Spiel 21'!I2+'Spiel 22'!I2)</f>
        <v>0</v>
      </c>
      <c r="V3" s="41" t="str">
        <f t="shared" ref="V3:V21" si="4">IF((B3=0),"N/A",((U3/B3)))</f>
        <v>N/A</v>
      </c>
    </row>
    <row r="4" spans="1:22" ht="17.25" customHeight="1">
      <c r="A4" s="52" t="str">
        <f>Kader!B3</f>
        <v>Spieler 2</v>
      </c>
      <c r="B4" s="36">
        <f>('Spiel 1'!J3+'Spiel 2'!J3+'Spiel 3'!J3+'Spiel 4'!J3+'Spiel 5'!J3+'Spiel 6'!J3+'Spiel 7'!J3+'Spiel 8'!J3+'Spiel 9'!J3+'Spiel 10'!J3+'Spiel 11'!J3+'Spiel 12'!J3+'Spiel 13'!J3+'Spiel 14'!J3+'Spiel 15'!J3+'Spiel 16'!J3+'Spiel 17'!J3+'Spiel 18'!J3+'Spiel 19'!J3+'Spiel 20'!J3+'Spiel 21'!J3+'Spiel 22'!J3)</f>
        <v>0</v>
      </c>
      <c r="C4" s="37">
        <f>('Spiel 1'!B3+'Spiel 2'!B3+'Spiel 3'!B3+'Spiel 4'!B3+'Spiel 5'!B3+'Spiel 6'!B3+'Spiel 7'!B3+'Spiel 8'!B3+'Spiel 9'!B3+'Spiel 10'!B3+'Spiel 11'!B3+'Spiel 12'!B3+'Spiel 13'!B3+'Spiel 14'!B3+'Spiel 15'!B3+'Spiel 16'!B3+'Spiel 17'!B3+'Spiel 18'!B3+'Spiel 19'!B3+'Spiel 20'!B3+'Spiel 21'!B3+'Spiel 22'!B3)</f>
        <v>0</v>
      </c>
      <c r="D4" s="42" t="str">
        <f t="shared" si="0"/>
        <v>N/A</v>
      </c>
      <c r="E4" s="37">
        <f>('Spiel 1'!C3+'Spiel 2'!C3+'Spiel 3'!C3+'Spiel 4'!C3+'Spiel 5'!C3+'Spiel 6'!C3+'Spiel 7'!C3+'Spiel 8'!C3+'Spiel 9'!C3+'Spiel 10'!C3+'Spiel 11'!C3+'Spiel 12'!C3+'Spiel 13'!C3+'Spiel 14'!C3+'Spiel 15'!C3+'Spiel 16'!C3+'Spiel 17'!C3+'Spiel 18'!C3+'Spiel 19'!C3+'Spiel 20'!C3+'Spiel 21'!C3+'Spiel 22'!C3)</f>
        <v>0</v>
      </c>
      <c r="F4" s="42" t="str">
        <f t="shared" si="1"/>
        <v>N/A</v>
      </c>
      <c r="G4" s="37">
        <f>('Spiel 1'!D3+'Spiel 2'!D3+'Spiel 3'!D3+'Spiel 4'!DE3+'Spiel 5'!D3+'Spiel 6'!D3+'Spiel 7'!D3+'Spiel 8'!D3+'Spiel 9'!D3+'Spiel 10'!D3+'Spiel 11'!D3+'Spiel 12'!D3+'Spiel 13'!D3+'Spiel 14'!D3+'Spiel 15'!D3+'Spiel 16'!D3+'Spiel 17'!D3+'Spiel 18'!D3+'Spiel 19'!D3+'Spiel 20'!D3+'Spiel 21'!D3+'Spiel 22'!D3)</f>
        <v>0</v>
      </c>
      <c r="H4" s="37" t="str">
        <f t="shared" ref="H4:H21" si="5">IF((B4=0),"N/A",((G4/B4)))</f>
        <v>N/A</v>
      </c>
      <c r="I4" s="37">
        <f>('Spiel 1'!E3+'Spiel 2'!E3+'Spiel 3'!E3+'Spiel 4'!E3+'Spiel 5'!E3+'Spiel 6'!E3+'Spiel 7'!E3+'Spiel 8'!E3+'Spiel 9'!E3+'Spiel 10'!E3+'Spiel 11'!E3+'Spiel 12'!E3+'Spiel 13'!E3+'Spiel 14'!E3+'Spiel 15'!E3+'Spiel 16'!E3+'Spiel 17'!E3+'Spiel 18'!E3+'Spiel 19'!E3+'Spiel 20'!E3+'Spiel 21'!E3+'Spiel 22'!E3)</f>
        <v>0</v>
      </c>
      <c r="J4" s="42" t="str">
        <f t="shared" si="2"/>
        <v>N/A</v>
      </c>
      <c r="K4" s="37">
        <f>('Spiel 1'!F3+'Spiel 2'!F3+'Spiel 3'!F3+'Spiel 4'!F3+'Spiel 5'!F3+'Spiel 6'!F3+'Spiel 7'!F3+'Spiel 8'!F3+'Spiel 9'!F3+'Spiel 10'!F3+'Spiel 11'!F3+'Spiel 12'!F3+'Spiel 13'!F3+'Spiel 14'!F3+'Spiel 15'!F3+'Spiel 16'!F3+'Spiel 17'!F3+'Spiel 18'!F3+'Spiel 19'!F3+'Spiel 20'!F3+'Spiel 21'!F3+'Spiel 22'!F3)</f>
        <v>0</v>
      </c>
      <c r="L4" s="42" t="str">
        <f t="shared" si="3"/>
        <v>N/A</v>
      </c>
      <c r="M4" s="43" t="str">
        <f>IF((K4=0),"",((I4/K4)*100))</f>
        <v/>
      </c>
      <c r="N4" s="44" t="s">
        <v>43</v>
      </c>
      <c r="O4" s="90" t="str">
        <f t="shared" ref="O4:O21" si="6">IF((C4=0),"",((I4/C4)*100))</f>
        <v/>
      </c>
      <c r="P4" s="92" t="s">
        <v>45</v>
      </c>
      <c r="Q4" s="90" t="str">
        <f t="shared" ref="Q4:Q21" si="7">IF((C4=0),"",((G4/C4)*200))</f>
        <v/>
      </c>
      <c r="R4" s="92" t="s">
        <v>24</v>
      </c>
      <c r="S4" s="90" t="str">
        <f t="shared" ref="S4:S21" si="8">IF((C4=0),"",((E4/C4)*300))</f>
        <v/>
      </c>
      <c r="T4" s="92" t="s">
        <v>46</v>
      </c>
      <c r="U4" s="40">
        <f>('Spiel 1'!I3+'Spiel 2'!I3+'Spiel 3'!I3+'Spiel 4'!I3+'Spiel 5'!I3+'Spiel 6'!I3+'Spiel 7'!I3+'Spiel 8'!I3+'Spiel 9'!I3+'Spiel 10'!I3+'Spiel 11'!I3+'Spiel 12'!I3+'Spiel 13'!I3+'Spiel 14'!I3+'Spiel 15'!I3+'Spiel 16'!I3+'Spiel 17'!I3+'Spiel 18'!I3+'Spiel 19'!I3+'Spiel 20'!I3+'Spiel 21'!I3+'Spiel 22'!I3)</f>
        <v>0</v>
      </c>
      <c r="V4" s="45" t="str">
        <f t="shared" si="4"/>
        <v>N/A</v>
      </c>
    </row>
    <row r="5" spans="1:22" ht="17.25" customHeight="1">
      <c r="A5" s="52" t="str">
        <f>Kader!B4</f>
        <v>Spieler 3</v>
      </c>
      <c r="B5" s="36">
        <f>('Spiel 1'!J4+'Spiel 2'!J4+'Spiel 3'!J4+'Spiel 4'!J4+'Spiel 5'!J4+'Spiel 6'!J4+'Spiel 7'!J4+'Spiel 8'!J4+'Spiel 9'!J4+'Spiel 10'!J4+'Spiel 11'!J4+'Spiel 12'!J4+'Spiel 13'!J4+'Spiel 14'!J4+'Spiel 15'!J4+'Spiel 16'!J4+'Spiel 17'!J4+'Spiel 18'!J4+'Spiel 19'!J4+'Spiel 20'!J4+'Spiel 21'!J4+'Spiel 22'!J4)</f>
        <v>0</v>
      </c>
      <c r="C5" s="37">
        <f>('Spiel 1'!B4+'Spiel 2'!B4+'Spiel 3'!B4+'Spiel 4'!B4+'Spiel 5'!B4+'Spiel 6'!B4+'Spiel 7'!B4+'Spiel 8'!B4+'Spiel 9'!B4+'Spiel 10'!B4+'Spiel 11'!B4+'Spiel 12'!B4+'Spiel 13'!B4+'Spiel 14'!B4+'Spiel 15'!B4+'Spiel 16'!B4+'Spiel 17'!B4+'Spiel 18'!B4+'Spiel 19'!B4+'Spiel 20'!B4+'Spiel 21'!B4+'Spiel 22'!B4)</f>
        <v>0</v>
      </c>
      <c r="D5" s="42" t="str">
        <f t="shared" si="0"/>
        <v>N/A</v>
      </c>
      <c r="E5" s="37">
        <f>('Spiel 1'!C4+'Spiel 2'!C4+'Spiel 3'!C4+'Spiel 4'!C4+'Spiel 5'!C4+'Spiel 6'!C4+'Spiel 7'!C4+'Spiel 8'!C4+'Spiel 9'!C4+'Spiel 10'!C4+'Spiel 11'!C4+'Spiel 12'!C4+'Spiel 13'!C4+'Spiel 14'!C4+'Spiel 15'!C4+'Spiel 16'!C4+'Spiel 17'!C4+'Spiel 18'!C4+'Spiel 19'!C4+'Spiel 20'!C4+'Spiel 21'!C4+'Spiel 22'!C4)</f>
        <v>0</v>
      </c>
      <c r="F5" s="42" t="str">
        <f t="shared" si="1"/>
        <v>N/A</v>
      </c>
      <c r="G5" s="37">
        <f>('Spiel 1'!D4+'Spiel 2'!D4+'Spiel 3'!D4+'Spiel 4'!DE4+'Spiel 5'!D4+'Spiel 6'!D4+'Spiel 7'!D4+'Spiel 8'!D4+'Spiel 9'!D4+'Spiel 10'!D4+'Spiel 11'!D4+'Spiel 12'!D4+'Spiel 13'!D4+'Spiel 14'!D4+'Spiel 15'!D4+'Spiel 16'!D4+'Spiel 17'!D4+'Spiel 18'!D4+'Spiel 19'!D4+'Spiel 20'!D4+'Spiel 21'!D4+'Spiel 22'!D4)</f>
        <v>0</v>
      </c>
      <c r="H5" s="37" t="str">
        <f t="shared" si="5"/>
        <v>N/A</v>
      </c>
      <c r="I5" s="37">
        <f>('Spiel 1'!E4+'Spiel 2'!E4+'Spiel 3'!E4+'Spiel 4'!E4+'Spiel 5'!E4+'Spiel 6'!E4+'Spiel 7'!E4+'Spiel 8'!E4+'Spiel 9'!E4+'Spiel 10'!E4+'Spiel 11'!E4+'Spiel 12'!E4+'Spiel 13'!E4+'Spiel 14'!E4+'Spiel 15'!E4+'Spiel 16'!E4+'Spiel 17'!E4+'Spiel 18'!E4+'Spiel 19'!E4+'Spiel 20'!E4+'Spiel 21'!E4+'Spiel 22'!E4)</f>
        <v>0</v>
      </c>
      <c r="J5" s="42" t="str">
        <f t="shared" si="2"/>
        <v>N/A</v>
      </c>
      <c r="K5" s="37">
        <f>('Spiel 1'!F4+'Spiel 2'!F4+'Spiel 3'!F4+'Spiel 4'!F4+'Spiel 5'!F4+'Spiel 6'!F4+'Spiel 7'!F4+'Spiel 8'!F4+'Spiel 9'!F4+'Spiel 10'!F4+'Spiel 11'!F4+'Spiel 12'!F4+'Spiel 13'!F4+'Spiel 14'!F4+'Spiel 15'!F4+'Spiel 16'!F4+'Spiel 17'!F4+'Spiel 18'!F4+'Spiel 19'!F4+'Spiel 20'!F4+'Spiel 21'!F4+'Spiel 22'!F4)</f>
        <v>0</v>
      </c>
      <c r="L5" s="42" t="str">
        <f t="shared" si="3"/>
        <v>N/A</v>
      </c>
      <c r="M5" s="43" t="str">
        <f t="shared" ref="M5:M21" si="9">IF((K5=0),"",((I5/K5)*100))</f>
        <v/>
      </c>
      <c r="N5" s="44" t="s">
        <v>92</v>
      </c>
      <c r="O5" s="90" t="str">
        <f t="shared" si="6"/>
        <v/>
      </c>
      <c r="P5" s="92" t="s">
        <v>93</v>
      </c>
      <c r="Q5" s="90" t="str">
        <f t="shared" si="7"/>
        <v/>
      </c>
      <c r="R5" s="92" t="s">
        <v>24</v>
      </c>
      <c r="S5" s="90" t="str">
        <f t="shared" si="8"/>
        <v/>
      </c>
      <c r="T5" s="92" t="s">
        <v>95</v>
      </c>
      <c r="U5" s="40">
        <f>('Spiel 1'!I4+'Spiel 2'!I4+'Spiel 3'!I4+'Spiel 4'!I4+'Spiel 5'!I4+'Spiel 6'!I4+'Spiel 7'!I4+'Spiel 8'!I4+'Spiel 9'!I4+'Spiel 10'!I4+'Spiel 11'!I4+'Spiel 12'!I4+'Spiel 13'!I4+'Spiel 14'!I4+'Spiel 15'!I4+'Spiel 16'!I4+'Spiel 17'!I4+'Spiel 18'!I4+'Spiel 19'!I4+'Spiel 20'!I4+'Spiel 21'!I4+'Spiel 22'!I4)</f>
        <v>0</v>
      </c>
      <c r="V5" s="45" t="str">
        <f t="shared" si="4"/>
        <v>N/A</v>
      </c>
    </row>
    <row r="6" spans="1:22" ht="17.25" customHeight="1">
      <c r="A6" s="52" t="str">
        <f>Kader!B5</f>
        <v>Spieler 4</v>
      </c>
      <c r="B6" s="36">
        <f>('Spiel 1'!J5+'Spiel 2'!J5+'Spiel 3'!J5+'Spiel 4'!J5+'Spiel 5'!J5+'Spiel 6'!J5+'Spiel 7'!J5+'Spiel 8'!J5+'Spiel 9'!J5+'Spiel 10'!J5+'Spiel 11'!J5+'Spiel 12'!J5+'Spiel 13'!J5+'Spiel 14'!J5+'Spiel 15'!J5+'Spiel 16'!J5+'Spiel 17'!J5+'Spiel 18'!J5+'Spiel 19'!J5+'Spiel 20'!J5+'Spiel 21'!J5+'Spiel 22'!J5)</f>
        <v>0</v>
      </c>
      <c r="C6" s="37">
        <f>('Spiel 1'!B5+'Spiel 2'!B5+'Spiel 3'!B5+'Spiel 4'!B5+'Spiel 5'!B5+'Spiel 6'!B5+'Spiel 7'!B5+'Spiel 8'!B5+'Spiel 9'!B5+'Spiel 10'!B5+'Spiel 11'!B5+'Spiel 12'!B5+'Spiel 13'!B5+'Spiel 14'!B5+'Spiel 15'!B5+'Spiel 16'!B5+'Spiel 17'!B5+'Spiel 18'!B5+'Spiel 19'!B5+'Spiel 20'!B5+'Spiel 21'!B5+'Spiel 22'!B5)</f>
        <v>0</v>
      </c>
      <c r="D6" s="42" t="str">
        <f t="shared" si="0"/>
        <v>N/A</v>
      </c>
      <c r="E6" s="37">
        <f>('Spiel 1'!C5+'Spiel 2'!C5+'Spiel 3'!C5+'Spiel 4'!C5+'Spiel 5'!C5+'Spiel 6'!C5+'Spiel 7'!C5+'Spiel 8'!C5+'Spiel 9'!C5+'Spiel 10'!C5+'Spiel 11'!C5+'Spiel 12'!C5+'Spiel 13'!C5+'Spiel 14'!C5+'Spiel 15'!C5+'Spiel 16'!C5+'Spiel 17'!C5+'Spiel 18'!C5+'Spiel 19'!C5+'Spiel 20'!C5+'Spiel 21'!C5+'Spiel 22'!C5)</f>
        <v>0</v>
      </c>
      <c r="F6" s="42" t="str">
        <f t="shared" si="1"/>
        <v>N/A</v>
      </c>
      <c r="G6" s="37">
        <f>('Spiel 1'!D5+'Spiel 2'!D5+'Spiel 3'!D5+'Spiel 4'!DE5+'Spiel 5'!D5+'Spiel 6'!D5+'Spiel 7'!D5+'Spiel 8'!D5+'Spiel 9'!D5+'Spiel 10'!D5+'Spiel 11'!D5+'Spiel 12'!D5+'Spiel 13'!D5+'Spiel 14'!D5+'Spiel 15'!D5+'Spiel 16'!D5+'Spiel 17'!D5+'Spiel 18'!D5+'Spiel 19'!D5+'Spiel 20'!D5+'Spiel 21'!D5+'Spiel 22'!D5)</f>
        <v>0</v>
      </c>
      <c r="H6" s="37" t="str">
        <f t="shared" si="5"/>
        <v>N/A</v>
      </c>
      <c r="I6" s="37">
        <f>('Spiel 1'!E5+'Spiel 2'!E5+'Spiel 3'!E5+'Spiel 4'!E5+'Spiel 5'!E5+'Spiel 6'!E5+'Spiel 7'!E5+'Spiel 8'!E5+'Spiel 9'!E5+'Spiel 10'!E5+'Spiel 11'!E5+'Spiel 12'!E5+'Spiel 13'!E5+'Spiel 14'!E5+'Spiel 15'!E5+'Spiel 16'!E5+'Spiel 17'!E5+'Spiel 18'!E5+'Spiel 19'!E5+'Spiel 20'!E5+'Spiel 21'!E5+'Spiel 22'!E5)</f>
        <v>0</v>
      </c>
      <c r="J6" s="42" t="str">
        <f t="shared" si="2"/>
        <v>N/A</v>
      </c>
      <c r="K6" s="37">
        <f>('Spiel 1'!F5+'Spiel 2'!F5+'Spiel 3'!F5+'Spiel 4'!F5+'Spiel 5'!F5+'Spiel 6'!F5+'Spiel 7'!F5+'Spiel 8'!F5+'Spiel 9'!F5+'Spiel 10'!F5+'Spiel 11'!F5+'Spiel 12'!F5+'Spiel 13'!F5+'Spiel 14'!F5+'Spiel 15'!F5+'Spiel 16'!F5+'Spiel 17'!F5+'Spiel 18'!F5+'Spiel 19'!F5+'Spiel 20'!F5+'Spiel 21'!F5+'Spiel 22'!F5)</f>
        <v>0</v>
      </c>
      <c r="L6" s="42" t="str">
        <f t="shared" si="3"/>
        <v>N/A</v>
      </c>
      <c r="M6" s="43" t="str">
        <f t="shared" si="9"/>
        <v/>
      </c>
      <c r="N6" s="44" t="s">
        <v>131</v>
      </c>
      <c r="O6" s="90" t="str">
        <f t="shared" si="6"/>
        <v/>
      </c>
      <c r="P6" s="92" t="s">
        <v>132</v>
      </c>
      <c r="Q6" s="90" t="str">
        <f t="shared" si="7"/>
        <v/>
      </c>
      <c r="R6" s="92" t="s">
        <v>24</v>
      </c>
      <c r="S6" s="90" t="str">
        <f t="shared" si="8"/>
        <v/>
      </c>
      <c r="T6" s="92" t="s">
        <v>133</v>
      </c>
      <c r="U6" s="40">
        <f>('Spiel 1'!I5+'Spiel 2'!I5+'Spiel 3'!I5+'Spiel 4'!I5+'Spiel 5'!I5+'Spiel 6'!I5+'Spiel 7'!I5+'Spiel 8'!I5+'Spiel 9'!I5+'Spiel 10'!I5+'Spiel 11'!I5+'Spiel 12'!I5+'Spiel 13'!I5+'Spiel 14'!I5+'Spiel 15'!I5+'Spiel 16'!I5+'Spiel 17'!I5+'Spiel 18'!I5+'Spiel 19'!I5+'Spiel 20'!I5+'Spiel 21'!I5+'Spiel 22'!I5)</f>
        <v>0</v>
      </c>
      <c r="V6" s="45" t="str">
        <f t="shared" si="4"/>
        <v>N/A</v>
      </c>
    </row>
    <row r="7" spans="1:22" ht="17.25" customHeight="1">
      <c r="A7" s="52" t="str">
        <f>Kader!B6</f>
        <v>Spieler 5</v>
      </c>
      <c r="B7" s="36">
        <f>('Spiel 1'!J6+'Spiel 2'!J6+'Spiel 3'!J6+'Spiel 4'!J6+'Spiel 5'!J6+'Spiel 6'!J6+'Spiel 7'!J6+'Spiel 8'!J6+'Spiel 9'!J6+'Spiel 10'!J6+'Spiel 11'!J6+'Spiel 12'!J6+'Spiel 13'!J6+'Spiel 14'!J6+'Spiel 15'!J6+'Spiel 16'!J6+'Spiel 17'!J6+'Spiel 18'!J6+'Spiel 19'!J6+'Spiel 20'!J6+'Spiel 21'!J6+'Spiel 22'!J6)</f>
        <v>0</v>
      </c>
      <c r="C7" s="37">
        <f>('Spiel 1'!B6+'Spiel 2'!B6+'Spiel 3'!B6+'Spiel 4'!B6+'Spiel 5'!B6+'Spiel 6'!B6+'Spiel 7'!B6+'Spiel 8'!B6+'Spiel 9'!B6+'Spiel 10'!B6+'Spiel 11'!B6+'Spiel 12'!B6+'Spiel 13'!B6+'Spiel 14'!B6+'Spiel 15'!B6+'Spiel 16'!B6+'Spiel 17'!B6+'Spiel 18'!B6+'Spiel 19'!B6+'Spiel 20'!B6+'Spiel 21'!B6+'Spiel 22'!B6)</f>
        <v>0</v>
      </c>
      <c r="D7" s="42" t="str">
        <f t="shared" si="0"/>
        <v>N/A</v>
      </c>
      <c r="E7" s="37">
        <f>('Spiel 1'!C6+'Spiel 2'!C6+'Spiel 3'!C6+'Spiel 4'!C6+'Spiel 5'!C6+'Spiel 6'!C6+'Spiel 7'!C6+'Spiel 8'!C6+'Spiel 9'!C6+'Spiel 10'!C6+'Spiel 11'!C6+'Spiel 12'!C6+'Spiel 13'!C6+'Spiel 14'!C6+'Spiel 15'!C6+'Spiel 16'!C6+'Spiel 17'!C6+'Spiel 18'!C6+'Spiel 19'!C6+'Spiel 20'!C6+'Spiel 21'!C6+'Spiel 22'!C6)</f>
        <v>0</v>
      </c>
      <c r="F7" s="42" t="str">
        <f t="shared" si="1"/>
        <v>N/A</v>
      </c>
      <c r="G7" s="37">
        <f>('Spiel 1'!D6+'Spiel 2'!D6+'Spiel 3'!D6+'Spiel 4'!DE6+'Spiel 5'!D6+'Spiel 6'!D6+'Spiel 7'!D6+'Spiel 8'!D6+'Spiel 9'!D6+'Spiel 10'!D6+'Spiel 11'!D6+'Spiel 12'!D6+'Spiel 13'!D6+'Spiel 14'!D6+'Spiel 15'!D6+'Spiel 16'!D6+'Spiel 17'!D6+'Spiel 18'!D6+'Spiel 19'!D6+'Spiel 20'!D6+'Spiel 21'!D6+'Spiel 22'!D6)</f>
        <v>0</v>
      </c>
      <c r="H7" s="37" t="str">
        <f t="shared" si="5"/>
        <v>N/A</v>
      </c>
      <c r="I7" s="37">
        <f>('Spiel 1'!E6+'Spiel 2'!E6+'Spiel 3'!E6+'Spiel 4'!E6+'Spiel 5'!E6+'Spiel 6'!E6+'Spiel 7'!E6+'Spiel 8'!E6+'Spiel 9'!E6+'Spiel 10'!E6+'Spiel 11'!E6+'Spiel 12'!E6+'Spiel 13'!E6+'Spiel 14'!E6+'Spiel 15'!E6+'Spiel 16'!E6+'Spiel 17'!E6+'Spiel 18'!E6+'Spiel 19'!E6+'Spiel 20'!E6+'Spiel 21'!E6+'Spiel 22'!E6)</f>
        <v>0</v>
      </c>
      <c r="J7" s="42" t="str">
        <f t="shared" si="2"/>
        <v>N/A</v>
      </c>
      <c r="K7" s="37">
        <f>('Spiel 1'!F6+'Spiel 2'!F6+'Spiel 3'!F6+'Spiel 4'!F6+'Spiel 5'!F6+'Spiel 6'!F6+'Spiel 7'!F6+'Spiel 8'!F6+'Spiel 9'!F6+'Spiel 10'!F6+'Spiel 11'!F6+'Spiel 12'!F6+'Spiel 13'!F6+'Spiel 14'!F6+'Spiel 15'!F6+'Spiel 16'!F6+'Spiel 17'!F6+'Spiel 18'!F6+'Spiel 19'!F6+'Spiel 20'!F6+'Spiel 21'!F6+'Spiel 22'!F6)</f>
        <v>0</v>
      </c>
      <c r="L7" s="42" t="str">
        <f t="shared" si="3"/>
        <v>N/A</v>
      </c>
      <c r="M7" s="43" t="str">
        <f t="shared" si="9"/>
        <v/>
      </c>
      <c r="N7" s="44" t="s">
        <v>190</v>
      </c>
      <c r="O7" s="90" t="str">
        <f t="shared" si="6"/>
        <v/>
      </c>
      <c r="P7" s="92" t="s">
        <v>192</v>
      </c>
      <c r="Q7" s="90" t="str">
        <f t="shared" si="7"/>
        <v/>
      </c>
      <c r="R7" s="92" t="s">
        <v>24</v>
      </c>
      <c r="S7" s="90" t="str">
        <f t="shared" si="8"/>
        <v/>
      </c>
      <c r="T7" s="92" t="s">
        <v>194</v>
      </c>
      <c r="U7" s="40">
        <f>('Spiel 1'!I6+'Spiel 2'!I6+'Spiel 3'!I6+'Spiel 4'!I6+'Spiel 5'!I6+'Spiel 6'!I6+'Spiel 7'!I6+'Spiel 8'!I6+'Spiel 9'!I6+'Spiel 10'!I6+'Spiel 11'!I6+'Spiel 12'!I6+'Spiel 13'!I6+'Spiel 14'!I6+'Spiel 15'!I6+'Spiel 16'!I6+'Spiel 17'!I6+'Spiel 18'!I6+'Spiel 19'!I6+'Spiel 20'!I6+'Spiel 21'!I6+'Spiel 22'!I6)</f>
        <v>0</v>
      </c>
      <c r="V7" s="45" t="str">
        <f t="shared" si="4"/>
        <v>N/A</v>
      </c>
    </row>
    <row r="8" spans="1:22" ht="17.25" customHeight="1">
      <c r="A8" s="52" t="str">
        <f>Kader!B7</f>
        <v>n/a</v>
      </c>
      <c r="B8" s="36">
        <f>('Spiel 1'!J7+'Spiel 2'!J7+'Spiel 3'!J7+'Spiel 4'!J7+'Spiel 5'!J7+'Spiel 6'!J7+'Spiel 7'!J7+'Spiel 8'!J7+'Spiel 9'!J7+'Spiel 10'!J7+'Spiel 11'!J7+'Spiel 12'!J7+'Spiel 13'!J7+'Spiel 14'!J7+'Spiel 15'!J7+'Spiel 16'!J7+'Spiel 17'!J7+'Spiel 18'!J7+'Spiel 19'!J7+'Spiel 20'!J7+'Spiel 21'!J7+'Spiel 22'!J7)</f>
        <v>0</v>
      </c>
      <c r="C8" s="37">
        <f>('Spiel 1'!B7+'Spiel 2'!B7+'Spiel 3'!B7+'Spiel 4'!B7+'Spiel 5'!B7+'Spiel 6'!B7+'Spiel 7'!B7+'Spiel 8'!B7+'Spiel 9'!B7+'Spiel 10'!B7+'Spiel 11'!B7+'Spiel 12'!B7+'Spiel 13'!B7+'Spiel 14'!B7+'Spiel 15'!B7+'Spiel 16'!B7+'Spiel 17'!B7+'Spiel 18'!B7+'Spiel 19'!B7+'Spiel 20'!B7+'Spiel 21'!B7+'Spiel 22'!B7)</f>
        <v>0</v>
      </c>
      <c r="D8" s="42" t="str">
        <f t="shared" si="0"/>
        <v>N/A</v>
      </c>
      <c r="E8" s="37">
        <f>('Spiel 1'!C7+'Spiel 2'!C7+'Spiel 3'!C7+'Spiel 4'!C7+'Spiel 5'!C7+'Spiel 6'!C7+'Spiel 7'!C7+'Spiel 8'!C7+'Spiel 9'!C7+'Spiel 10'!C7+'Spiel 11'!C7+'Spiel 12'!C7+'Spiel 13'!C7+'Spiel 14'!C7+'Spiel 15'!C7+'Spiel 16'!C7+'Spiel 17'!C7+'Spiel 18'!C7+'Spiel 19'!C7+'Spiel 20'!C7+'Spiel 21'!C7+'Spiel 22'!C7)</f>
        <v>0</v>
      </c>
      <c r="F8" s="42" t="str">
        <f t="shared" si="1"/>
        <v>N/A</v>
      </c>
      <c r="G8" s="37">
        <f>('Spiel 1'!D7+'Spiel 2'!D7+'Spiel 3'!D7+'Spiel 4'!DE7+'Spiel 5'!D7+'Spiel 6'!D7+'Spiel 7'!D7+'Spiel 8'!D7+'Spiel 9'!D7+'Spiel 10'!D7+'Spiel 11'!D7+'Spiel 12'!D7+'Spiel 13'!D7+'Spiel 14'!D7+'Spiel 15'!D7+'Spiel 16'!D7+'Spiel 17'!D7+'Spiel 18'!D7+'Spiel 19'!D7+'Spiel 20'!D7+'Spiel 21'!D7+'Spiel 22'!D7)</f>
        <v>0</v>
      </c>
      <c r="H8" s="37" t="str">
        <f t="shared" si="5"/>
        <v>N/A</v>
      </c>
      <c r="I8" s="37">
        <f>('Spiel 1'!E7+'Spiel 2'!E7+'Spiel 3'!E7+'Spiel 4'!E7+'Spiel 5'!E7+'Spiel 6'!E7+'Spiel 7'!E7+'Spiel 8'!E7+'Spiel 9'!E7+'Spiel 10'!E7+'Spiel 11'!E7+'Spiel 12'!E7+'Spiel 13'!E7+'Spiel 14'!E7+'Spiel 15'!E7+'Spiel 16'!E7+'Spiel 17'!E7+'Spiel 18'!E7+'Spiel 19'!E7+'Spiel 20'!E7+'Spiel 21'!E7+'Spiel 22'!E7)</f>
        <v>0</v>
      </c>
      <c r="J8" s="42" t="str">
        <f t="shared" si="2"/>
        <v>N/A</v>
      </c>
      <c r="K8" s="37">
        <f>('Spiel 1'!F7+'Spiel 2'!F7+'Spiel 3'!F7+'Spiel 4'!F7+'Spiel 5'!F7+'Spiel 6'!F7+'Spiel 7'!F7+'Spiel 8'!F7+'Spiel 9'!F7+'Spiel 10'!F7+'Spiel 11'!F7+'Spiel 12'!F7+'Spiel 13'!F7+'Spiel 14'!F7+'Spiel 15'!F7+'Spiel 16'!F7+'Spiel 17'!F7+'Spiel 18'!F7+'Spiel 19'!F7+'Spiel 20'!F7+'Spiel 21'!F7+'Spiel 22'!F7)</f>
        <v>0</v>
      </c>
      <c r="L8" s="42" t="str">
        <f t="shared" si="3"/>
        <v>N/A</v>
      </c>
      <c r="M8" s="43" t="str">
        <f t="shared" si="9"/>
        <v/>
      </c>
      <c r="N8" s="44" t="s">
        <v>221</v>
      </c>
      <c r="O8" s="90" t="str">
        <f t="shared" si="6"/>
        <v/>
      </c>
      <c r="P8" s="92" t="s">
        <v>222</v>
      </c>
      <c r="Q8" s="90" t="str">
        <f t="shared" si="7"/>
        <v/>
      </c>
      <c r="R8" s="92" t="s">
        <v>24</v>
      </c>
      <c r="S8" s="90" t="str">
        <f t="shared" si="8"/>
        <v/>
      </c>
      <c r="T8" s="92" t="s">
        <v>223</v>
      </c>
      <c r="U8" s="40">
        <f>('Spiel 1'!I7+'Spiel 2'!I7+'Spiel 3'!I7+'Spiel 4'!I7+'Spiel 5'!I7+'Spiel 6'!I7+'Spiel 7'!I7+'Spiel 8'!I7+'Spiel 9'!I7+'Spiel 10'!I7+'Spiel 11'!I7+'Spiel 12'!I7+'Spiel 13'!I7+'Spiel 14'!I7+'Spiel 15'!I7+'Spiel 16'!I7+'Spiel 17'!I7+'Spiel 18'!I7+'Spiel 19'!I7+'Spiel 20'!I7+'Spiel 21'!I7+'Spiel 22'!I7)</f>
        <v>0</v>
      </c>
      <c r="V8" s="45" t="str">
        <f t="shared" si="4"/>
        <v>N/A</v>
      </c>
    </row>
    <row r="9" spans="1:22" ht="17.25" customHeight="1">
      <c r="A9" s="52" t="str">
        <f>Kader!B8</f>
        <v>n/a</v>
      </c>
      <c r="B9" s="36">
        <f>('Spiel 1'!J8+'Spiel 2'!J8+'Spiel 3'!J8+'Spiel 4'!J8+'Spiel 5'!J8+'Spiel 6'!J8+'Spiel 7'!J8+'Spiel 8'!J8+'Spiel 9'!J8+'Spiel 10'!J8+'Spiel 11'!J8+'Spiel 12'!J8+'Spiel 13'!J8+'Spiel 14'!J8+'Spiel 15'!J8+'Spiel 16'!J8+'Spiel 17'!J8+'Spiel 18'!J8+'Spiel 19'!J8+'Spiel 20'!J8+'Spiel 21'!J8+'Spiel 22'!J8)</f>
        <v>0</v>
      </c>
      <c r="C9" s="37">
        <f>('Spiel 1'!B8+'Spiel 2'!B8+'Spiel 3'!B8+'Spiel 4'!B8+'Spiel 5'!B8+'Spiel 6'!B8+'Spiel 7'!B8+'Spiel 8'!B8+'Spiel 9'!B8+'Spiel 10'!B8+'Spiel 11'!B8+'Spiel 12'!B8+'Spiel 13'!B8+'Spiel 14'!B8+'Spiel 15'!B8+'Spiel 16'!B8+'Spiel 17'!B8+'Spiel 18'!B8+'Spiel 19'!B8+'Spiel 20'!B8+'Spiel 21'!B8+'Spiel 22'!B8)</f>
        <v>0</v>
      </c>
      <c r="D9" s="42" t="str">
        <f t="shared" si="0"/>
        <v>N/A</v>
      </c>
      <c r="E9" s="37">
        <f>('Spiel 1'!C8+'Spiel 2'!C8+'Spiel 3'!C8+'Spiel 4'!C8+'Spiel 5'!C8+'Spiel 6'!C8+'Spiel 7'!C8+'Spiel 8'!C8+'Spiel 9'!C8+'Spiel 10'!C8+'Spiel 11'!C8+'Spiel 12'!C8+'Spiel 13'!C8+'Spiel 14'!C8+'Spiel 15'!C8+'Spiel 16'!C8+'Spiel 17'!C8+'Spiel 18'!C8+'Spiel 19'!C8+'Spiel 20'!C8+'Spiel 21'!C8+'Spiel 22'!C8)</f>
        <v>0</v>
      </c>
      <c r="F9" s="42" t="str">
        <f t="shared" si="1"/>
        <v>N/A</v>
      </c>
      <c r="G9" s="37">
        <f>('Spiel 1'!D8+'Spiel 2'!D8+'Spiel 3'!D8+'Spiel 4'!DE8+'Spiel 5'!D8+'Spiel 6'!D8+'Spiel 7'!D8+'Spiel 8'!D8+'Spiel 9'!D8+'Spiel 10'!D8+'Spiel 11'!D8+'Spiel 12'!D8+'Spiel 13'!D8+'Spiel 14'!D8+'Spiel 15'!D8+'Spiel 16'!D8+'Spiel 17'!D8+'Spiel 18'!D8+'Spiel 19'!D8+'Spiel 20'!D8+'Spiel 21'!D8+'Spiel 22'!D8)</f>
        <v>0</v>
      </c>
      <c r="H9" s="37" t="str">
        <f t="shared" si="5"/>
        <v>N/A</v>
      </c>
      <c r="I9" s="37">
        <f>('Spiel 1'!E8+'Spiel 2'!E8+'Spiel 3'!E8+'Spiel 4'!E8+'Spiel 5'!E8+'Spiel 6'!E8+'Spiel 7'!E8+'Spiel 8'!E8+'Spiel 9'!E8+'Spiel 10'!E8+'Spiel 11'!E8+'Spiel 12'!E8+'Spiel 13'!E8+'Spiel 14'!E8+'Spiel 15'!E8+'Spiel 16'!E8+'Spiel 17'!E8+'Spiel 18'!E8+'Spiel 19'!E8+'Spiel 20'!E8+'Spiel 21'!E8+'Spiel 22'!E8)</f>
        <v>0</v>
      </c>
      <c r="J9" s="42" t="str">
        <f t="shared" si="2"/>
        <v>N/A</v>
      </c>
      <c r="K9" s="37">
        <f>('Spiel 1'!F8+'Spiel 2'!F8+'Spiel 3'!F8+'Spiel 4'!F8+'Spiel 5'!F8+'Spiel 6'!F8+'Spiel 7'!F8+'Spiel 8'!F8+'Spiel 9'!F8+'Spiel 10'!F8+'Spiel 11'!F8+'Spiel 12'!F8+'Spiel 13'!F8+'Spiel 14'!F8+'Spiel 15'!F8+'Spiel 16'!F8+'Spiel 17'!F8+'Spiel 18'!F8+'Spiel 19'!F8+'Spiel 20'!F8+'Spiel 21'!F8+'Spiel 22'!F8)</f>
        <v>0</v>
      </c>
      <c r="L9" s="42" t="str">
        <f t="shared" si="3"/>
        <v>N/A</v>
      </c>
      <c r="M9" s="43" t="str">
        <f t="shared" si="9"/>
        <v/>
      </c>
      <c r="N9" s="44" t="s">
        <v>261</v>
      </c>
      <c r="O9" s="90" t="str">
        <f t="shared" si="6"/>
        <v/>
      </c>
      <c r="P9" s="92" t="s">
        <v>263</v>
      </c>
      <c r="Q9" s="90" t="str">
        <f t="shared" si="7"/>
        <v/>
      </c>
      <c r="R9" s="92" t="s">
        <v>24</v>
      </c>
      <c r="S9" s="90" t="str">
        <f t="shared" si="8"/>
        <v/>
      </c>
      <c r="T9" s="92" t="s">
        <v>265</v>
      </c>
      <c r="U9" s="40">
        <f>('Spiel 1'!I8+'Spiel 2'!I8+'Spiel 3'!I8+'Spiel 4'!I8+'Spiel 5'!I8+'Spiel 6'!I8+'Spiel 7'!I8+'Spiel 8'!I8+'Spiel 9'!I8+'Spiel 10'!I8+'Spiel 11'!I8+'Spiel 12'!I8+'Spiel 13'!I8+'Spiel 14'!I8+'Spiel 15'!I8+'Spiel 16'!I8+'Spiel 17'!I8+'Spiel 18'!I8+'Spiel 19'!I8+'Spiel 20'!I8+'Spiel 21'!I8+'Spiel 22'!I8)</f>
        <v>0</v>
      </c>
      <c r="V9" s="45" t="str">
        <f t="shared" si="4"/>
        <v>N/A</v>
      </c>
    </row>
    <row r="10" spans="1:22" ht="17.25" customHeight="1">
      <c r="A10" s="52" t="str">
        <f>Kader!B9</f>
        <v>n/a</v>
      </c>
      <c r="B10" s="36">
        <f>('Spiel 1'!J9+'Spiel 2'!J9+'Spiel 3'!J9+'Spiel 4'!J9+'Spiel 5'!J9+'Spiel 6'!J9+'Spiel 7'!J9+'Spiel 8'!J9+'Spiel 9'!J9+'Spiel 10'!J9+'Spiel 11'!J9+'Spiel 12'!J9+'Spiel 13'!J9+'Spiel 14'!J9+'Spiel 15'!J9+'Spiel 16'!J9+'Spiel 17'!J9+'Spiel 18'!J9+'Spiel 19'!J9+'Spiel 20'!J9+'Spiel 21'!J9+'Spiel 22'!J9)</f>
        <v>0</v>
      </c>
      <c r="C10" s="37">
        <f>('Spiel 1'!B9+'Spiel 2'!B9+'Spiel 3'!B9+'Spiel 4'!B9+'Spiel 5'!B9+'Spiel 6'!B9+'Spiel 7'!B9+'Spiel 8'!B9+'Spiel 9'!B9+'Spiel 10'!B9+'Spiel 11'!B9+'Spiel 12'!B9+'Spiel 13'!B9+'Spiel 14'!B9+'Spiel 15'!B9+'Spiel 16'!B9+'Spiel 17'!B9+'Spiel 18'!B9+'Spiel 19'!B9+'Spiel 20'!B9+'Spiel 21'!B9+'Spiel 22'!B9)</f>
        <v>0</v>
      </c>
      <c r="D10" s="42" t="str">
        <f t="shared" si="0"/>
        <v>N/A</v>
      </c>
      <c r="E10" s="37">
        <f>('Spiel 1'!C9+'Spiel 2'!C9+'Spiel 3'!C9+'Spiel 4'!C9+'Spiel 5'!C9+'Spiel 6'!C9+'Spiel 7'!C9+'Spiel 8'!C9+'Spiel 9'!C9+'Spiel 10'!C9+'Spiel 11'!C9+'Spiel 12'!C9+'Spiel 13'!C9+'Spiel 14'!C9+'Spiel 15'!C9+'Spiel 16'!C9+'Spiel 17'!C9+'Spiel 18'!C9+'Spiel 19'!C9+'Spiel 20'!C9+'Spiel 21'!C9+'Spiel 22'!C9)</f>
        <v>0</v>
      </c>
      <c r="F10" s="42" t="str">
        <f t="shared" si="1"/>
        <v>N/A</v>
      </c>
      <c r="G10" s="37">
        <f>('Spiel 1'!D9+'Spiel 2'!D9+'Spiel 3'!D9+'Spiel 4'!DE9+'Spiel 5'!D9+'Spiel 6'!D9+'Spiel 7'!D9+'Spiel 8'!D9+'Spiel 9'!D9+'Spiel 10'!D9+'Spiel 11'!D9+'Spiel 12'!D9+'Spiel 13'!D9+'Spiel 14'!D9+'Spiel 15'!D9+'Spiel 16'!D9+'Spiel 17'!D9+'Spiel 18'!D9+'Spiel 19'!D9+'Spiel 20'!D9+'Spiel 21'!D9+'Spiel 22'!D9)</f>
        <v>0</v>
      </c>
      <c r="H10" s="37" t="str">
        <f t="shared" si="5"/>
        <v>N/A</v>
      </c>
      <c r="I10" s="37">
        <f>('Spiel 1'!E9+'Spiel 2'!E9+'Spiel 3'!E9+'Spiel 4'!E9+'Spiel 5'!E9+'Spiel 6'!E9+'Spiel 7'!E9+'Spiel 8'!E9+'Spiel 9'!E9+'Spiel 10'!E9+'Spiel 11'!E9+'Spiel 12'!E9+'Spiel 13'!E9+'Spiel 14'!E9+'Spiel 15'!E9+'Spiel 16'!E9+'Spiel 17'!E9+'Spiel 18'!E9+'Spiel 19'!E9+'Spiel 20'!E9+'Spiel 21'!E9+'Spiel 22'!E9)</f>
        <v>0</v>
      </c>
      <c r="J10" s="42" t="str">
        <f t="shared" si="2"/>
        <v>N/A</v>
      </c>
      <c r="K10" s="37">
        <f>('Spiel 1'!F9+'Spiel 2'!F9+'Spiel 3'!F9+'Spiel 4'!F9+'Spiel 5'!F9+'Spiel 6'!F9+'Spiel 7'!F9+'Spiel 8'!F9+'Spiel 9'!F9+'Spiel 10'!F9+'Spiel 11'!F9+'Spiel 12'!F9+'Spiel 13'!F9+'Spiel 14'!F9+'Spiel 15'!F9+'Spiel 16'!F9+'Spiel 17'!F9+'Spiel 18'!F9+'Spiel 19'!F9+'Spiel 20'!F9+'Spiel 21'!F9+'Spiel 22'!F9)</f>
        <v>0</v>
      </c>
      <c r="L10" s="42" t="str">
        <f t="shared" si="3"/>
        <v>N/A</v>
      </c>
      <c r="M10" s="43" t="str">
        <f t="shared" si="9"/>
        <v/>
      </c>
      <c r="N10" s="44" t="s">
        <v>284</v>
      </c>
      <c r="O10" s="90" t="str">
        <f t="shared" si="6"/>
        <v/>
      </c>
      <c r="P10" s="92" t="s">
        <v>285</v>
      </c>
      <c r="Q10" s="90" t="str">
        <f t="shared" si="7"/>
        <v/>
      </c>
      <c r="R10" s="92" t="s">
        <v>24</v>
      </c>
      <c r="S10" s="90" t="str">
        <f t="shared" si="8"/>
        <v/>
      </c>
      <c r="T10" s="92" t="s">
        <v>286</v>
      </c>
      <c r="U10" s="40">
        <f>('Spiel 1'!I9+'Spiel 2'!I9+'Spiel 3'!I9+'Spiel 4'!I9+'Spiel 5'!I9+'Spiel 6'!I9+'Spiel 7'!I9+'Spiel 8'!I9+'Spiel 9'!I9+'Spiel 10'!I9+'Spiel 11'!I9+'Spiel 12'!I9+'Spiel 13'!I9+'Spiel 14'!I9+'Spiel 15'!I9+'Spiel 16'!I9+'Spiel 17'!I9+'Spiel 18'!I9+'Spiel 19'!I9+'Spiel 20'!I9+'Spiel 21'!I9+'Spiel 22'!I9)</f>
        <v>0</v>
      </c>
      <c r="V10" s="45" t="str">
        <f t="shared" si="4"/>
        <v>N/A</v>
      </c>
    </row>
    <row r="11" spans="1:22" ht="17.25" customHeight="1">
      <c r="A11" s="52" t="str">
        <f>Kader!B10</f>
        <v>n/a</v>
      </c>
      <c r="B11" s="36">
        <f>('Spiel 1'!J10+'Spiel 2'!J10+'Spiel 3'!J10+'Spiel 4'!J10+'Spiel 5'!J10+'Spiel 6'!J10+'Spiel 7'!J10+'Spiel 8'!J10+'Spiel 9'!J10+'Spiel 10'!J10+'Spiel 11'!J10+'Spiel 12'!J10+'Spiel 13'!J10+'Spiel 14'!J10+'Spiel 15'!J10+'Spiel 16'!J10+'Spiel 17'!J10+'Spiel 18'!J10+'Spiel 19'!J10+'Spiel 20'!J10+'Spiel 21'!J10+'Spiel 22'!J10)</f>
        <v>0</v>
      </c>
      <c r="C11" s="37">
        <f>('Spiel 1'!B10+'Spiel 2'!B10+'Spiel 3'!B10+'Spiel 4'!B10+'Spiel 5'!B10+'Spiel 6'!B10+'Spiel 7'!B10+'Spiel 8'!B10+'Spiel 9'!B10+'Spiel 10'!B10+'Spiel 11'!B10+'Spiel 12'!B10+'Spiel 13'!B10+'Spiel 14'!B10+'Spiel 15'!B10+'Spiel 16'!B10+'Spiel 17'!B10+'Spiel 18'!B10+'Spiel 19'!B10+'Spiel 20'!B10+'Spiel 21'!B10+'Spiel 22'!B10)</f>
        <v>0</v>
      </c>
      <c r="D11" s="42" t="str">
        <f t="shared" si="0"/>
        <v>N/A</v>
      </c>
      <c r="E11" s="37">
        <f>('Spiel 1'!C10+'Spiel 2'!C10+'Spiel 3'!C10+'Spiel 4'!C10+'Spiel 5'!C10+'Spiel 6'!C10+'Spiel 7'!C10+'Spiel 8'!C10+'Spiel 9'!C10+'Spiel 10'!C10+'Spiel 11'!C10+'Spiel 12'!C10+'Spiel 13'!C10+'Spiel 14'!C10+'Spiel 15'!C10+'Spiel 16'!C10+'Spiel 17'!C10+'Spiel 18'!C10+'Spiel 19'!C10+'Spiel 20'!C10+'Spiel 21'!C10+'Spiel 22'!C10)</f>
        <v>0</v>
      </c>
      <c r="F11" s="42" t="str">
        <f t="shared" si="1"/>
        <v>N/A</v>
      </c>
      <c r="G11" s="37">
        <f>('Spiel 1'!D10+'Spiel 2'!D10+'Spiel 3'!D10+'Spiel 4'!DE10+'Spiel 5'!D10+'Spiel 6'!D10+'Spiel 7'!D10+'Spiel 8'!D10+'Spiel 9'!D10+'Spiel 10'!D10+'Spiel 11'!D10+'Spiel 12'!D10+'Spiel 13'!D10+'Spiel 14'!D10+'Spiel 15'!D10+'Spiel 16'!D10+'Spiel 17'!D10+'Spiel 18'!D10+'Spiel 19'!D10+'Spiel 20'!D10+'Spiel 21'!D10+'Spiel 22'!D10)</f>
        <v>0</v>
      </c>
      <c r="H11" s="37" t="str">
        <f t="shared" si="5"/>
        <v>N/A</v>
      </c>
      <c r="I11" s="37">
        <f>('Spiel 1'!E10+'Spiel 2'!E10+'Spiel 3'!E10+'Spiel 4'!E10+'Spiel 5'!E10+'Spiel 6'!E10+'Spiel 7'!E10+'Spiel 8'!E10+'Spiel 9'!E10+'Spiel 10'!E10+'Spiel 11'!E10+'Spiel 12'!E10+'Spiel 13'!E10+'Spiel 14'!E10+'Spiel 15'!E10+'Spiel 16'!E10+'Spiel 17'!E10+'Spiel 18'!E10+'Spiel 19'!E10+'Spiel 20'!E10+'Spiel 21'!E10+'Spiel 22'!E10)</f>
        <v>0</v>
      </c>
      <c r="J11" s="42" t="str">
        <f t="shared" si="2"/>
        <v>N/A</v>
      </c>
      <c r="K11" s="37">
        <f>('Spiel 1'!F10+'Spiel 2'!F10+'Spiel 3'!F10+'Spiel 4'!F10+'Spiel 5'!F10+'Spiel 6'!F10+'Spiel 7'!F10+'Spiel 8'!F10+'Spiel 9'!F10+'Spiel 10'!F10+'Spiel 11'!F10+'Spiel 12'!F10+'Spiel 13'!F10+'Spiel 14'!F10+'Spiel 15'!F10+'Spiel 16'!F10+'Spiel 17'!F10+'Spiel 18'!F10+'Spiel 19'!F10+'Spiel 20'!F10+'Spiel 21'!F10+'Spiel 22'!F10)</f>
        <v>0</v>
      </c>
      <c r="L11" s="42" t="str">
        <f t="shared" si="3"/>
        <v>N/A</v>
      </c>
      <c r="M11" s="43" t="str">
        <f t="shared" si="9"/>
        <v/>
      </c>
      <c r="N11" s="44" t="s">
        <v>317</v>
      </c>
      <c r="O11" s="90" t="str">
        <f t="shared" si="6"/>
        <v/>
      </c>
      <c r="P11" s="92" t="s">
        <v>318</v>
      </c>
      <c r="Q11" s="90" t="str">
        <f t="shared" si="7"/>
        <v/>
      </c>
      <c r="R11" s="92" t="s">
        <v>24</v>
      </c>
      <c r="S11" s="90" t="str">
        <f t="shared" si="8"/>
        <v/>
      </c>
      <c r="T11" s="92" t="s">
        <v>319</v>
      </c>
      <c r="U11" s="40">
        <f>('Spiel 1'!I10+'Spiel 2'!I10+'Spiel 3'!I10+'Spiel 4'!I10+'Spiel 5'!I10+'Spiel 6'!I10+'Spiel 7'!I10+'Spiel 8'!I10+'Spiel 9'!I10+'Spiel 10'!I10+'Spiel 11'!I10+'Spiel 12'!I10+'Spiel 13'!I10+'Spiel 14'!I10+'Spiel 15'!I10+'Spiel 16'!I10+'Spiel 17'!I10+'Spiel 18'!I10+'Spiel 19'!I10+'Spiel 20'!I10+'Spiel 21'!I10+'Spiel 22'!I10)</f>
        <v>0</v>
      </c>
      <c r="V11" s="45" t="str">
        <f t="shared" si="4"/>
        <v>N/A</v>
      </c>
    </row>
    <row r="12" spans="1:22" ht="17.25" customHeight="1">
      <c r="A12" s="52" t="str">
        <f>Kader!B11</f>
        <v>n/a</v>
      </c>
      <c r="B12" s="36">
        <f>('Spiel 1'!J11+'Spiel 2'!J11+'Spiel 3'!J11+'Spiel 4'!J11+'Spiel 5'!J11+'Spiel 6'!J11+'Spiel 7'!J11+'Spiel 8'!J11+'Spiel 9'!J11+'Spiel 10'!J11+'Spiel 11'!J11+'Spiel 12'!J11+'Spiel 13'!J11+'Spiel 14'!J11+'Spiel 15'!J11+'Spiel 16'!J11+'Spiel 17'!J11+'Spiel 18'!J11+'Spiel 19'!J11+'Spiel 20'!J11+'Spiel 21'!J11+'Spiel 22'!J11)</f>
        <v>0</v>
      </c>
      <c r="C12" s="37">
        <f>('Spiel 1'!B11+'Spiel 2'!B11+'Spiel 3'!B11+'Spiel 4'!B11+'Spiel 5'!B11+'Spiel 6'!B11+'Spiel 7'!B11+'Spiel 8'!B11+'Spiel 9'!B11+'Spiel 10'!B11+'Spiel 11'!B11+'Spiel 12'!B11+'Spiel 13'!B11+'Spiel 14'!B11+'Spiel 15'!B11+'Spiel 16'!B11+'Spiel 17'!B11+'Spiel 18'!B11+'Spiel 19'!B11+'Spiel 20'!B11+'Spiel 21'!B11+'Spiel 22'!B11)</f>
        <v>0</v>
      </c>
      <c r="D12" s="42" t="str">
        <f t="shared" si="0"/>
        <v>N/A</v>
      </c>
      <c r="E12" s="37">
        <f>('Spiel 1'!C11+'Spiel 2'!C11+'Spiel 3'!C11+'Spiel 4'!C11+'Spiel 5'!C11+'Spiel 6'!C11+'Spiel 7'!C11+'Spiel 8'!C11+'Spiel 9'!C11+'Spiel 10'!C11+'Spiel 11'!C11+'Spiel 12'!C11+'Spiel 13'!C11+'Spiel 14'!C11+'Spiel 15'!C11+'Spiel 16'!C11+'Spiel 17'!C11+'Spiel 18'!C11+'Spiel 19'!C11+'Spiel 20'!C11+'Spiel 21'!C11+'Spiel 22'!C11)</f>
        <v>0</v>
      </c>
      <c r="F12" s="42" t="str">
        <f t="shared" si="1"/>
        <v>N/A</v>
      </c>
      <c r="G12" s="37">
        <f>('Spiel 1'!D11+'Spiel 2'!D11+'Spiel 3'!D11+'Spiel 4'!DE11+'Spiel 5'!D11+'Spiel 6'!D11+'Spiel 7'!D11+'Spiel 8'!D11+'Spiel 9'!D11+'Spiel 10'!D11+'Spiel 11'!D11+'Spiel 12'!D11+'Spiel 13'!D11+'Spiel 14'!D11+'Spiel 15'!D11+'Spiel 16'!D11+'Spiel 17'!D11+'Spiel 18'!D11+'Spiel 19'!D11+'Spiel 20'!D11+'Spiel 21'!D11+'Spiel 22'!D11)</f>
        <v>0</v>
      </c>
      <c r="H12" s="37" t="str">
        <f t="shared" si="5"/>
        <v>N/A</v>
      </c>
      <c r="I12" s="37">
        <f>('Spiel 1'!E11+'Spiel 2'!E11+'Spiel 3'!E11+'Spiel 4'!E11+'Spiel 5'!E11+'Spiel 6'!E11+'Spiel 7'!E11+'Spiel 8'!E11+'Spiel 9'!E11+'Spiel 10'!E11+'Spiel 11'!E11+'Spiel 12'!E11+'Spiel 13'!E11+'Spiel 14'!E11+'Spiel 15'!E11+'Spiel 16'!E11+'Spiel 17'!E11+'Spiel 18'!E11+'Spiel 19'!E11+'Spiel 20'!E11+'Spiel 21'!E11+'Spiel 22'!E11)</f>
        <v>0</v>
      </c>
      <c r="J12" s="42" t="str">
        <f t="shared" si="2"/>
        <v>N/A</v>
      </c>
      <c r="K12" s="37">
        <f>('Spiel 1'!F11+'Spiel 2'!F11+'Spiel 3'!F11+'Spiel 4'!F11+'Spiel 5'!F11+'Spiel 6'!F11+'Spiel 7'!F11+'Spiel 8'!F11+'Spiel 9'!F11+'Spiel 10'!F11+'Spiel 11'!F11+'Spiel 12'!F11+'Spiel 13'!F11+'Spiel 14'!F11+'Spiel 15'!F11+'Spiel 16'!F11+'Spiel 17'!F11+'Spiel 18'!F11+'Spiel 19'!F11+'Spiel 20'!F11+'Spiel 21'!F11+'Spiel 22'!F11)</f>
        <v>0</v>
      </c>
      <c r="L12" s="42" t="str">
        <f t="shared" si="3"/>
        <v>N/A</v>
      </c>
      <c r="M12" s="43" t="str">
        <f t="shared" si="9"/>
        <v/>
      </c>
      <c r="N12" s="44" t="s">
        <v>338</v>
      </c>
      <c r="O12" s="90" t="str">
        <f t="shared" si="6"/>
        <v/>
      </c>
      <c r="P12" s="92" t="s">
        <v>339</v>
      </c>
      <c r="Q12" s="90" t="str">
        <f t="shared" si="7"/>
        <v/>
      </c>
      <c r="R12" s="92" t="s">
        <v>24</v>
      </c>
      <c r="S12" s="90" t="str">
        <f t="shared" si="8"/>
        <v/>
      </c>
      <c r="T12" s="92" t="s">
        <v>340</v>
      </c>
      <c r="U12" s="40">
        <f>('Spiel 1'!I11+'Spiel 2'!I11+'Spiel 3'!I11+'Spiel 4'!I11+'Spiel 5'!I11+'Spiel 6'!I11+'Spiel 7'!I11+'Spiel 8'!I11+'Spiel 9'!I11+'Spiel 10'!I11+'Spiel 11'!I11+'Spiel 12'!I11+'Spiel 13'!I11+'Spiel 14'!I11+'Spiel 15'!I11+'Spiel 16'!I11+'Spiel 17'!I11+'Spiel 18'!I11+'Spiel 19'!I11+'Spiel 20'!I11+'Spiel 21'!I11+'Spiel 22'!I11)</f>
        <v>0</v>
      </c>
      <c r="V12" s="45" t="str">
        <f t="shared" si="4"/>
        <v>N/A</v>
      </c>
    </row>
    <row r="13" spans="1:22" ht="17.25" customHeight="1">
      <c r="A13" s="52" t="str">
        <f>Kader!B12</f>
        <v>n/a</v>
      </c>
      <c r="B13" s="36">
        <f>('Spiel 1'!J12+'Spiel 2'!J12+'Spiel 3'!J12+'Spiel 4'!J12+'Spiel 5'!J12+'Spiel 6'!J12+'Spiel 7'!J12+'Spiel 8'!J12+'Spiel 9'!J12+'Spiel 10'!J12+'Spiel 11'!J12+'Spiel 12'!J12+'Spiel 13'!J12+'Spiel 14'!J12+'Spiel 15'!J12+'Spiel 16'!J12+'Spiel 17'!J12+'Spiel 18'!J12+'Spiel 19'!J12+'Spiel 20'!J12+'Spiel 21'!J12+'Spiel 22'!J12)</f>
        <v>0</v>
      </c>
      <c r="C13" s="37">
        <f>('Spiel 1'!B12+'Spiel 2'!B12+'Spiel 3'!B12+'Spiel 4'!B12+'Spiel 5'!B12+'Spiel 6'!B12+'Spiel 7'!B12+'Spiel 8'!B12+'Spiel 9'!B12+'Spiel 10'!B12+'Spiel 11'!B12+'Spiel 12'!B12+'Spiel 13'!B12+'Spiel 14'!B12+'Spiel 15'!B12+'Spiel 16'!B12+'Spiel 17'!B12+'Spiel 18'!B12+'Spiel 19'!B12+'Spiel 20'!B12+'Spiel 21'!B12+'Spiel 22'!B12)</f>
        <v>0</v>
      </c>
      <c r="D13" s="42" t="str">
        <f t="shared" si="0"/>
        <v>N/A</v>
      </c>
      <c r="E13" s="37">
        <f>('Spiel 1'!C12+'Spiel 2'!C12+'Spiel 3'!C12+'Spiel 4'!C12+'Spiel 5'!C12+'Spiel 6'!C12+'Spiel 7'!C12+'Spiel 8'!C12+'Spiel 9'!C12+'Spiel 10'!C12+'Spiel 11'!C12+'Spiel 12'!C12+'Spiel 13'!C12+'Spiel 14'!C12+'Spiel 15'!C12+'Spiel 16'!C12+'Spiel 17'!C12+'Spiel 18'!C12+'Spiel 19'!C12+'Spiel 20'!C12+'Spiel 21'!C12+'Spiel 22'!C12)</f>
        <v>0</v>
      </c>
      <c r="F13" s="42" t="str">
        <f t="shared" si="1"/>
        <v>N/A</v>
      </c>
      <c r="G13" s="37">
        <f>('Spiel 1'!D12+'Spiel 2'!D12+'Spiel 3'!D12+'Spiel 4'!DE12+'Spiel 5'!D12+'Spiel 6'!D12+'Spiel 7'!D12+'Spiel 8'!D12+'Spiel 9'!D12+'Spiel 10'!D12+'Spiel 11'!D12+'Spiel 12'!D12+'Spiel 13'!D12+'Spiel 14'!D12+'Spiel 15'!D12+'Spiel 16'!D12+'Spiel 17'!D12+'Spiel 18'!D12+'Spiel 19'!D12+'Spiel 20'!D12+'Spiel 21'!D12+'Spiel 22'!D12)</f>
        <v>0</v>
      </c>
      <c r="H13" s="37" t="str">
        <f t="shared" si="5"/>
        <v>N/A</v>
      </c>
      <c r="I13" s="37">
        <f>('Spiel 1'!E12+'Spiel 2'!E12+'Spiel 3'!E12+'Spiel 4'!E12+'Spiel 5'!E12+'Spiel 6'!E12+'Spiel 7'!E12+'Spiel 8'!E12+'Spiel 9'!E12+'Spiel 10'!E12+'Spiel 11'!E12+'Spiel 12'!E12+'Spiel 13'!E12+'Spiel 14'!E12+'Spiel 15'!E12+'Spiel 16'!E12+'Spiel 17'!E12+'Spiel 18'!E12+'Spiel 19'!E12+'Spiel 20'!E12+'Spiel 21'!E12+'Spiel 22'!E12)</f>
        <v>0</v>
      </c>
      <c r="J13" s="42" t="str">
        <f t="shared" si="2"/>
        <v>N/A</v>
      </c>
      <c r="K13" s="37">
        <f>('Spiel 1'!F12+'Spiel 2'!F12+'Spiel 3'!F12+'Spiel 4'!F12+'Spiel 5'!F12+'Spiel 6'!F12+'Spiel 7'!F12+'Spiel 8'!F12+'Spiel 9'!F12+'Spiel 10'!F12+'Spiel 11'!F12+'Spiel 12'!F12+'Spiel 13'!F12+'Spiel 14'!F12+'Spiel 15'!F12+'Spiel 16'!F12+'Spiel 17'!F12+'Spiel 18'!F12+'Spiel 19'!F12+'Spiel 20'!F12+'Spiel 21'!F12+'Spiel 22'!F12)</f>
        <v>0</v>
      </c>
      <c r="L13" s="42" t="str">
        <f t="shared" si="3"/>
        <v>N/A</v>
      </c>
      <c r="M13" s="43" t="str">
        <f t="shared" si="9"/>
        <v/>
      </c>
      <c r="N13" s="44" t="s">
        <v>341</v>
      </c>
      <c r="O13" s="90" t="str">
        <f t="shared" si="6"/>
        <v/>
      </c>
      <c r="P13" s="92" t="s">
        <v>342</v>
      </c>
      <c r="Q13" s="90" t="str">
        <f t="shared" si="7"/>
        <v/>
      </c>
      <c r="R13" s="92" t="s">
        <v>24</v>
      </c>
      <c r="S13" s="90" t="str">
        <f t="shared" si="8"/>
        <v/>
      </c>
      <c r="T13" s="92" t="s">
        <v>343</v>
      </c>
      <c r="U13" s="40">
        <f>('Spiel 1'!I12+'Spiel 2'!I12+'Spiel 3'!I12+'Spiel 4'!I12+'Spiel 5'!I12+'Spiel 6'!I12+'Spiel 7'!I12+'Spiel 8'!I12+'Spiel 9'!I12+'Spiel 10'!I12+'Spiel 11'!I12+'Spiel 12'!I12+'Spiel 13'!I12+'Spiel 14'!I12+'Spiel 15'!I12+'Spiel 16'!I12+'Spiel 17'!I12+'Spiel 18'!I12+'Spiel 19'!I12+'Spiel 20'!I12+'Spiel 21'!I12+'Spiel 22'!I12)</f>
        <v>0</v>
      </c>
      <c r="V13" s="45" t="str">
        <f t="shared" si="4"/>
        <v>N/A</v>
      </c>
    </row>
    <row r="14" spans="1:22" ht="17.25" customHeight="1">
      <c r="A14" s="52" t="str">
        <f>Kader!B13</f>
        <v>n/a</v>
      </c>
      <c r="B14" s="36">
        <f>('Spiel 1'!J13+'Spiel 2'!J13+'Spiel 3'!J13+'Spiel 4'!J13+'Spiel 5'!J13+'Spiel 6'!J13+'Spiel 7'!J13+'Spiel 8'!J13+'Spiel 9'!J13+'Spiel 10'!J13+'Spiel 11'!J13+'Spiel 12'!J13+'Spiel 13'!J13+'Spiel 14'!J13+'Spiel 15'!J13+'Spiel 16'!J13+'Spiel 17'!J13+'Spiel 18'!J13+'Spiel 19'!J13+'Spiel 20'!J13+'Spiel 21'!J13+'Spiel 22'!J13)</f>
        <v>0</v>
      </c>
      <c r="C14" s="37">
        <f>('Spiel 1'!B13+'Spiel 2'!B13+'Spiel 3'!B13+'Spiel 4'!B13+'Spiel 5'!B13+'Spiel 6'!B13+'Spiel 7'!B13+'Spiel 8'!B13+'Spiel 9'!B13+'Spiel 10'!B13+'Spiel 11'!B13+'Spiel 12'!B13+'Spiel 13'!B13+'Spiel 14'!B13+'Spiel 15'!B13+'Spiel 16'!B13+'Spiel 17'!B13+'Spiel 18'!B13+'Spiel 19'!B13+'Spiel 20'!B13+'Spiel 21'!B13+'Spiel 22'!B13)</f>
        <v>0</v>
      </c>
      <c r="D14" s="42" t="str">
        <f t="shared" si="0"/>
        <v>N/A</v>
      </c>
      <c r="E14" s="37">
        <f>('Spiel 1'!C13+'Spiel 2'!C13+'Spiel 3'!C13+'Spiel 4'!C13+'Spiel 5'!C13+'Spiel 6'!C13+'Spiel 7'!C13+'Spiel 8'!C13+'Spiel 9'!C13+'Spiel 10'!C13+'Spiel 11'!C13+'Spiel 12'!C13+'Spiel 13'!C13+'Spiel 14'!C13+'Spiel 15'!C13+'Spiel 16'!C13+'Spiel 17'!C13+'Spiel 18'!C13+'Spiel 19'!C13+'Spiel 20'!C13+'Spiel 21'!C13+'Spiel 22'!C13)</f>
        <v>0</v>
      </c>
      <c r="F14" s="42" t="str">
        <f t="shared" si="1"/>
        <v>N/A</v>
      </c>
      <c r="G14" s="37">
        <f>('Spiel 1'!D13+'Spiel 2'!D13+'Spiel 3'!D13+'Spiel 4'!DE13+'Spiel 5'!D13+'Spiel 6'!D13+'Spiel 7'!D13+'Spiel 8'!D13+'Spiel 9'!D13+'Spiel 10'!D13+'Spiel 11'!D13+'Spiel 12'!D13+'Spiel 13'!D13+'Spiel 14'!D13+'Spiel 15'!D13+'Spiel 16'!D13+'Spiel 17'!D13+'Spiel 18'!D13+'Spiel 19'!D13+'Spiel 20'!D13+'Spiel 21'!D13+'Spiel 22'!D13)</f>
        <v>0</v>
      </c>
      <c r="H14" s="37" t="str">
        <f t="shared" si="5"/>
        <v>N/A</v>
      </c>
      <c r="I14" s="37">
        <f>('Spiel 1'!E13+'Spiel 2'!E13+'Spiel 3'!E13+'Spiel 4'!E13+'Spiel 5'!E13+'Spiel 6'!E13+'Spiel 7'!E13+'Spiel 8'!E13+'Spiel 9'!E13+'Spiel 10'!E13+'Spiel 11'!E13+'Spiel 12'!E13+'Spiel 13'!E13+'Spiel 14'!E13+'Spiel 15'!E13+'Spiel 16'!E13+'Spiel 17'!E13+'Spiel 18'!E13+'Spiel 19'!E13+'Spiel 20'!E13+'Spiel 21'!E13+'Spiel 22'!E13)</f>
        <v>0</v>
      </c>
      <c r="J14" s="42" t="str">
        <f t="shared" si="2"/>
        <v>N/A</v>
      </c>
      <c r="K14" s="37">
        <f>('Spiel 1'!F13+'Spiel 2'!F13+'Spiel 3'!F13+'Spiel 4'!F13+'Spiel 5'!F13+'Spiel 6'!F13+'Spiel 7'!F13+'Spiel 8'!F13+'Spiel 9'!F13+'Spiel 10'!F13+'Spiel 11'!F13+'Spiel 12'!F13+'Spiel 13'!F13+'Spiel 14'!F13+'Spiel 15'!F13+'Spiel 16'!F13+'Spiel 17'!F13+'Spiel 18'!F13+'Spiel 19'!F13+'Spiel 20'!F13+'Spiel 21'!F13+'Spiel 22'!F13)</f>
        <v>0</v>
      </c>
      <c r="L14" s="42" t="str">
        <f t="shared" si="3"/>
        <v>N/A</v>
      </c>
      <c r="M14" s="43" t="str">
        <f t="shared" si="9"/>
        <v/>
      </c>
      <c r="N14" s="44" t="s">
        <v>344</v>
      </c>
      <c r="O14" s="90" t="str">
        <f t="shared" si="6"/>
        <v/>
      </c>
      <c r="P14" s="92" t="s">
        <v>345</v>
      </c>
      <c r="Q14" s="90" t="str">
        <f t="shared" si="7"/>
        <v/>
      </c>
      <c r="R14" s="92" t="s">
        <v>24</v>
      </c>
      <c r="S14" s="90" t="str">
        <f t="shared" si="8"/>
        <v/>
      </c>
      <c r="T14" s="92" t="s">
        <v>346</v>
      </c>
      <c r="U14" s="40">
        <f>('Spiel 1'!I13+'Spiel 2'!I13+'Spiel 3'!I13+'Spiel 4'!I13+'Spiel 5'!I13+'Spiel 6'!I13+'Spiel 7'!I13+'Spiel 8'!I13+'Spiel 9'!I13+'Spiel 10'!I13+'Spiel 11'!I13+'Spiel 12'!I13+'Spiel 13'!I13+'Spiel 14'!I13+'Spiel 15'!I13+'Spiel 16'!I13+'Spiel 17'!I13+'Spiel 18'!I13+'Spiel 19'!I13+'Spiel 20'!I13+'Spiel 21'!I13+'Spiel 22'!I13)</f>
        <v>0</v>
      </c>
      <c r="V14" s="45" t="str">
        <f t="shared" si="4"/>
        <v>N/A</v>
      </c>
    </row>
    <row r="15" spans="1:22" ht="17.25" customHeight="1">
      <c r="A15" s="52" t="str">
        <f>Kader!B14</f>
        <v>n/a</v>
      </c>
      <c r="B15" s="36">
        <f>('Spiel 1'!J14+'Spiel 2'!J14+'Spiel 3'!J14+'Spiel 4'!J14+'Spiel 5'!J14+'Spiel 6'!J14+'Spiel 7'!J14+'Spiel 8'!J14+'Spiel 9'!J14+'Spiel 10'!J14+'Spiel 11'!J14+'Spiel 12'!J14+'Spiel 13'!J14+'Spiel 14'!J14+'Spiel 15'!J14+'Spiel 16'!J14+'Spiel 17'!J14+'Spiel 18'!J14+'Spiel 19'!J14+'Spiel 20'!J14+'Spiel 21'!J14+'Spiel 22'!J14)</f>
        <v>0</v>
      </c>
      <c r="C15" s="37">
        <f>('Spiel 1'!B14+'Spiel 2'!B14+'Spiel 3'!B14+'Spiel 4'!B14+'Spiel 5'!B14+'Spiel 6'!B14+'Spiel 7'!B14+'Spiel 8'!B14+'Spiel 9'!B14+'Spiel 10'!B14+'Spiel 11'!B14+'Spiel 12'!B14+'Spiel 13'!B14+'Spiel 14'!B14+'Spiel 15'!B14+'Spiel 16'!B14+'Spiel 17'!B14+'Spiel 18'!B14+'Spiel 19'!B14+'Spiel 20'!B14+'Spiel 21'!B14+'Spiel 22'!B14)</f>
        <v>0</v>
      </c>
      <c r="D15" s="42" t="str">
        <f t="shared" si="0"/>
        <v>N/A</v>
      </c>
      <c r="E15" s="37">
        <f>('Spiel 1'!C14+'Spiel 2'!C14+'Spiel 3'!C14+'Spiel 4'!C14+'Spiel 5'!C14+'Spiel 6'!C14+'Spiel 7'!C14+'Spiel 8'!C14+'Spiel 9'!C14+'Spiel 10'!C14+'Spiel 11'!C14+'Spiel 12'!C14+'Spiel 13'!C14+'Spiel 14'!C14+'Spiel 15'!C14+'Spiel 16'!C14+'Spiel 17'!C14+'Spiel 18'!C14+'Spiel 19'!C14+'Spiel 20'!C14+'Spiel 21'!C14+'Spiel 22'!C14)</f>
        <v>0</v>
      </c>
      <c r="F15" s="42" t="str">
        <f t="shared" si="1"/>
        <v>N/A</v>
      </c>
      <c r="G15" s="37">
        <f>('Spiel 1'!D14+'Spiel 2'!D14+'Spiel 3'!D14+'Spiel 4'!DE14+'Spiel 5'!D14+'Spiel 6'!D14+'Spiel 7'!D14+'Spiel 8'!D14+'Spiel 9'!D14+'Spiel 10'!D14+'Spiel 11'!D14+'Spiel 12'!D14+'Spiel 13'!D14+'Spiel 14'!D14+'Spiel 15'!D14+'Spiel 16'!D14+'Spiel 17'!D14+'Spiel 18'!D14+'Spiel 19'!D14+'Spiel 20'!D14+'Spiel 21'!D14+'Spiel 22'!D14)</f>
        <v>0</v>
      </c>
      <c r="H15" s="37" t="str">
        <f t="shared" si="5"/>
        <v>N/A</v>
      </c>
      <c r="I15" s="37">
        <f>('Spiel 1'!E14+'Spiel 2'!E14+'Spiel 3'!E14+'Spiel 4'!E14+'Spiel 5'!E14+'Spiel 6'!E14+'Spiel 7'!E14+'Spiel 8'!E14+'Spiel 9'!E14+'Spiel 10'!E14+'Spiel 11'!E14+'Spiel 12'!E14+'Spiel 13'!E14+'Spiel 14'!E14+'Spiel 15'!E14+'Spiel 16'!E14+'Spiel 17'!E14+'Spiel 18'!E14+'Spiel 19'!E14+'Spiel 20'!E14+'Spiel 21'!E14+'Spiel 22'!E14)</f>
        <v>0</v>
      </c>
      <c r="J15" s="42" t="str">
        <f t="shared" si="2"/>
        <v>N/A</v>
      </c>
      <c r="K15" s="37">
        <f>('Spiel 1'!F14+'Spiel 2'!F14+'Spiel 3'!F14+'Spiel 4'!F14+'Spiel 5'!F14+'Spiel 6'!F14+'Spiel 7'!F14+'Spiel 8'!F14+'Spiel 9'!F14+'Spiel 10'!F14+'Spiel 11'!F14+'Spiel 12'!F14+'Spiel 13'!F14+'Spiel 14'!F14+'Spiel 15'!F14+'Spiel 16'!F14+'Spiel 17'!F14+'Spiel 18'!F14+'Spiel 19'!F14+'Spiel 20'!F14+'Spiel 21'!F14+'Spiel 22'!F14)</f>
        <v>0</v>
      </c>
      <c r="L15" s="42" t="str">
        <f t="shared" si="3"/>
        <v>N/A</v>
      </c>
      <c r="M15" s="43" t="str">
        <f t="shared" si="9"/>
        <v/>
      </c>
      <c r="N15" s="44" t="s">
        <v>347</v>
      </c>
      <c r="O15" s="90" t="str">
        <f t="shared" si="6"/>
        <v/>
      </c>
      <c r="P15" s="92" t="s">
        <v>348</v>
      </c>
      <c r="Q15" s="90" t="str">
        <f t="shared" si="7"/>
        <v/>
      </c>
      <c r="R15" s="92" t="s">
        <v>24</v>
      </c>
      <c r="S15" s="90" t="str">
        <f t="shared" si="8"/>
        <v/>
      </c>
      <c r="T15" s="92" t="s">
        <v>349</v>
      </c>
      <c r="U15" s="40">
        <f>('Spiel 1'!I14+'Spiel 2'!I14+'Spiel 3'!I14+'Spiel 4'!I14+'Spiel 5'!I14+'Spiel 6'!I14+'Spiel 7'!I14+'Spiel 8'!I14+'Spiel 9'!I14+'Spiel 10'!I14+'Spiel 11'!I14+'Spiel 12'!I14+'Spiel 13'!I14+'Spiel 14'!I14+'Spiel 15'!I14+'Spiel 16'!I14+'Spiel 17'!I14+'Spiel 18'!I14+'Spiel 19'!I14+'Spiel 20'!I14+'Spiel 21'!I14+'Spiel 22'!I14)</f>
        <v>0</v>
      </c>
      <c r="V15" s="45" t="str">
        <f t="shared" si="4"/>
        <v>N/A</v>
      </c>
    </row>
    <row r="16" spans="1:22" ht="17.25" customHeight="1">
      <c r="A16" s="52" t="str">
        <f>Kader!B15</f>
        <v>n/a</v>
      </c>
      <c r="B16" s="36">
        <f>('Spiel 1'!J15+'Spiel 2'!J15+'Spiel 3'!J15+'Spiel 4'!J15+'Spiel 5'!J15+'Spiel 6'!J15+'Spiel 7'!J15+'Spiel 8'!J15+'Spiel 9'!J15+'Spiel 10'!J15+'Spiel 11'!J15+'Spiel 12'!J15+'Spiel 13'!J15+'Spiel 14'!J15+'Spiel 15'!J15+'Spiel 16'!J15+'Spiel 17'!J15+'Spiel 18'!J15+'Spiel 19'!J15+'Spiel 20'!J15+'Spiel 21'!J15+'Spiel 22'!J15)</f>
        <v>0</v>
      </c>
      <c r="C16" s="37">
        <f>('Spiel 1'!B15+'Spiel 2'!B15+'Spiel 3'!B15+'Spiel 4'!B15+'Spiel 5'!B15+'Spiel 6'!B15+'Spiel 7'!B15+'Spiel 8'!B15+'Spiel 9'!B15+'Spiel 10'!B15+'Spiel 11'!B15+'Spiel 12'!B15+'Spiel 13'!B15+'Spiel 14'!B15+'Spiel 15'!B15+'Spiel 16'!B15+'Spiel 17'!B15+'Spiel 18'!B15+'Spiel 19'!B15+'Spiel 20'!B15+'Spiel 21'!B15+'Spiel 22'!B15)</f>
        <v>0</v>
      </c>
      <c r="D16" s="42" t="str">
        <f t="shared" si="0"/>
        <v>N/A</v>
      </c>
      <c r="E16" s="37">
        <f>('Spiel 1'!C15+'Spiel 2'!C15+'Spiel 3'!C15+'Spiel 4'!C15+'Spiel 5'!C15+'Spiel 6'!C15+'Spiel 7'!C15+'Spiel 8'!C15+'Spiel 9'!C15+'Spiel 10'!C15+'Spiel 11'!C15+'Spiel 12'!C15+'Spiel 13'!C15+'Spiel 14'!C15+'Spiel 15'!C15+'Spiel 16'!C15+'Spiel 17'!C15+'Spiel 18'!C15+'Spiel 19'!C15+'Spiel 20'!C15+'Spiel 21'!C15+'Spiel 22'!C15)</f>
        <v>0</v>
      </c>
      <c r="F16" s="42" t="str">
        <f t="shared" si="1"/>
        <v>N/A</v>
      </c>
      <c r="G16" s="37">
        <f>('Spiel 1'!D15+'Spiel 2'!D15+'Spiel 3'!D15+'Spiel 4'!DE15+'Spiel 5'!D15+'Spiel 6'!D15+'Spiel 7'!D15+'Spiel 8'!D15+'Spiel 9'!D15+'Spiel 10'!D15+'Spiel 11'!D15+'Spiel 12'!D15+'Spiel 13'!D15+'Spiel 14'!D15+'Spiel 15'!D15+'Spiel 16'!D15+'Spiel 17'!D15+'Spiel 18'!D15+'Spiel 19'!D15+'Spiel 20'!D15+'Spiel 21'!D15+'Spiel 22'!D15)</f>
        <v>0</v>
      </c>
      <c r="H16" s="37" t="str">
        <f t="shared" si="5"/>
        <v>N/A</v>
      </c>
      <c r="I16" s="37">
        <f>('Spiel 1'!E15+'Spiel 2'!E15+'Spiel 3'!E15+'Spiel 4'!E15+'Spiel 5'!E15+'Spiel 6'!E15+'Spiel 7'!E15+'Spiel 8'!E15+'Spiel 9'!E15+'Spiel 10'!E15+'Spiel 11'!E15+'Spiel 12'!E15+'Spiel 13'!E15+'Spiel 14'!E15+'Spiel 15'!E15+'Spiel 16'!E15+'Spiel 17'!E15+'Spiel 18'!E15+'Spiel 19'!E15+'Spiel 20'!E15+'Spiel 21'!E15+'Spiel 22'!E15)</f>
        <v>0</v>
      </c>
      <c r="J16" s="42" t="str">
        <f t="shared" si="2"/>
        <v>N/A</v>
      </c>
      <c r="K16" s="37">
        <f>('Spiel 1'!F15+'Spiel 2'!F15+'Spiel 3'!F15+'Spiel 4'!F15+'Spiel 5'!F15+'Spiel 6'!F15+'Spiel 7'!F15+'Spiel 8'!F15+'Spiel 9'!F15+'Spiel 10'!F15+'Spiel 11'!F15+'Spiel 12'!F15+'Spiel 13'!F15+'Spiel 14'!F15+'Spiel 15'!F15+'Spiel 16'!F15+'Spiel 17'!F15+'Spiel 18'!F15+'Spiel 19'!F15+'Spiel 20'!F15+'Spiel 21'!F15+'Spiel 22'!F15)</f>
        <v>0</v>
      </c>
      <c r="L16" s="42" t="str">
        <f t="shared" si="3"/>
        <v>N/A</v>
      </c>
      <c r="M16" s="43" t="str">
        <f t="shared" si="9"/>
        <v/>
      </c>
      <c r="N16" s="44" t="s">
        <v>350</v>
      </c>
      <c r="O16" s="90" t="str">
        <f t="shared" si="6"/>
        <v/>
      </c>
      <c r="P16" s="92" t="s">
        <v>351</v>
      </c>
      <c r="Q16" s="90" t="str">
        <f t="shared" si="7"/>
        <v/>
      </c>
      <c r="R16" s="92" t="s">
        <v>24</v>
      </c>
      <c r="S16" s="90" t="str">
        <f t="shared" si="8"/>
        <v/>
      </c>
      <c r="T16" s="92" t="s">
        <v>352</v>
      </c>
      <c r="U16" s="40">
        <f>('Spiel 1'!I15+'Spiel 2'!I15+'Spiel 3'!I15+'Spiel 4'!I15+'Spiel 5'!I15+'Spiel 6'!I15+'Spiel 7'!I15+'Spiel 8'!I15+'Spiel 9'!I15+'Spiel 10'!I15+'Spiel 11'!I15+'Spiel 12'!I15+'Spiel 13'!I15+'Spiel 14'!I15+'Spiel 15'!I15+'Spiel 16'!I15+'Spiel 17'!I15+'Spiel 18'!I15+'Spiel 19'!I15+'Spiel 20'!I15+'Spiel 21'!I15+'Spiel 22'!I15)</f>
        <v>0</v>
      </c>
      <c r="V16" s="45" t="str">
        <f t="shared" si="4"/>
        <v>N/A</v>
      </c>
    </row>
    <row r="17" spans="1:22" ht="17.25" customHeight="1">
      <c r="A17" s="52" t="str">
        <f>Kader!B16</f>
        <v>n/a</v>
      </c>
      <c r="B17" s="36">
        <f>('Spiel 1'!J16+'Spiel 2'!J16+'Spiel 3'!J16+'Spiel 4'!J16+'Spiel 5'!J16+'Spiel 6'!J16+'Spiel 7'!J16+'Spiel 8'!J16+'Spiel 9'!J16+'Spiel 10'!J16+'Spiel 11'!J16+'Spiel 12'!J16+'Spiel 13'!J16+'Spiel 14'!J16+'Spiel 15'!J16+'Spiel 16'!J16+'Spiel 17'!J16+'Spiel 18'!J16+'Spiel 19'!J16+'Spiel 20'!J16+'Spiel 21'!J16+'Spiel 22'!J16)</f>
        <v>0</v>
      </c>
      <c r="C17" s="37">
        <f>('Spiel 1'!B16+'Spiel 2'!B16+'Spiel 3'!B16+'Spiel 4'!B16+'Spiel 5'!B16+'Spiel 6'!B16+'Spiel 7'!B16+'Spiel 8'!B16+'Spiel 9'!B16+'Spiel 10'!B16+'Spiel 11'!B16+'Spiel 12'!B16+'Spiel 13'!B16+'Spiel 14'!B16+'Spiel 15'!B16+'Spiel 16'!B16+'Spiel 17'!B16+'Spiel 18'!B16+'Spiel 19'!B16+'Spiel 20'!B16+'Spiel 21'!B16+'Spiel 22'!B16)</f>
        <v>0</v>
      </c>
      <c r="D17" s="42" t="str">
        <f t="shared" si="0"/>
        <v>N/A</v>
      </c>
      <c r="E17" s="37">
        <f>('Spiel 1'!C16+'Spiel 2'!C16+'Spiel 3'!C16+'Spiel 4'!C16+'Spiel 5'!C16+'Spiel 6'!C16+'Spiel 7'!C16+'Spiel 8'!C16+'Spiel 9'!C16+'Spiel 10'!C16+'Spiel 11'!C16+'Spiel 12'!C16+'Spiel 13'!C16+'Spiel 14'!C16+'Spiel 15'!C16+'Spiel 16'!C16+'Spiel 17'!C16+'Spiel 18'!C16+'Spiel 19'!C16+'Spiel 20'!C16+'Spiel 21'!C16+'Spiel 22'!C16)</f>
        <v>0</v>
      </c>
      <c r="F17" s="42" t="str">
        <f t="shared" si="1"/>
        <v>N/A</v>
      </c>
      <c r="G17" s="37">
        <f>('Spiel 1'!D16+'Spiel 2'!D16+'Spiel 3'!D16+'Spiel 4'!DE16+'Spiel 5'!D16+'Spiel 6'!D16+'Spiel 7'!D16+'Spiel 8'!D16+'Spiel 9'!D16+'Spiel 10'!D16+'Spiel 11'!D16+'Spiel 12'!D16+'Spiel 13'!D16+'Spiel 14'!D16+'Spiel 15'!D16+'Spiel 16'!D16+'Spiel 17'!D16+'Spiel 18'!D16+'Spiel 19'!D16+'Spiel 20'!D16+'Spiel 21'!D16+'Spiel 22'!D16)</f>
        <v>0</v>
      </c>
      <c r="H17" s="37" t="str">
        <f t="shared" si="5"/>
        <v>N/A</v>
      </c>
      <c r="I17" s="37">
        <f>('Spiel 1'!E16+'Spiel 2'!E16+'Spiel 3'!E16+'Spiel 4'!E16+'Spiel 5'!E16+'Spiel 6'!E16+'Spiel 7'!E16+'Spiel 8'!E16+'Spiel 9'!E16+'Spiel 10'!E16+'Spiel 11'!E16+'Spiel 12'!E16+'Spiel 13'!E16+'Spiel 14'!E16+'Spiel 15'!E16+'Spiel 16'!E16+'Spiel 17'!E16+'Spiel 18'!E16+'Spiel 19'!E16+'Spiel 20'!E16+'Spiel 21'!E16+'Spiel 22'!E16)</f>
        <v>0</v>
      </c>
      <c r="J17" s="42" t="str">
        <f t="shared" si="2"/>
        <v>N/A</v>
      </c>
      <c r="K17" s="37">
        <f>('Spiel 1'!F16+'Spiel 2'!F16+'Spiel 3'!F16+'Spiel 4'!F16+'Spiel 5'!F16+'Spiel 6'!F16+'Spiel 7'!F16+'Spiel 8'!F16+'Spiel 9'!F16+'Spiel 10'!F16+'Spiel 11'!F16+'Spiel 12'!F16+'Spiel 13'!F16+'Spiel 14'!F16+'Spiel 15'!F16+'Spiel 16'!F16+'Spiel 17'!F16+'Spiel 18'!F16+'Spiel 19'!F16+'Spiel 20'!F16+'Spiel 21'!F16+'Spiel 22'!F16)</f>
        <v>0</v>
      </c>
      <c r="L17" s="42" t="str">
        <f t="shared" si="3"/>
        <v>N/A</v>
      </c>
      <c r="M17" s="43" t="str">
        <f t="shared" si="9"/>
        <v/>
      </c>
      <c r="N17" s="44" t="s">
        <v>353</v>
      </c>
      <c r="O17" s="90" t="str">
        <f t="shared" si="6"/>
        <v/>
      </c>
      <c r="P17" s="92" t="s">
        <v>354</v>
      </c>
      <c r="Q17" s="90" t="str">
        <f t="shared" si="7"/>
        <v/>
      </c>
      <c r="R17" s="92" t="s">
        <v>24</v>
      </c>
      <c r="S17" s="90" t="str">
        <f t="shared" si="8"/>
        <v/>
      </c>
      <c r="T17" s="92" t="s">
        <v>355</v>
      </c>
      <c r="U17" s="40">
        <f>('Spiel 1'!I16+'Spiel 2'!I16+'Spiel 3'!I16+'Spiel 4'!I16+'Spiel 5'!I16+'Spiel 6'!I16+'Spiel 7'!I16+'Spiel 8'!I16+'Spiel 9'!I16+'Spiel 10'!I16+'Spiel 11'!I16+'Spiel 12'!I16+'Spiel 13'!I16+'Spiel 14'!I16+'Spiel 15'!I16+'Spiel 16'!I16+'Spiel 17'!I16+'Spiel 18'!I16+'Spiel 19'!I16+'Spiel 20'!I16+'Spiel 21'!I16+'Spiel 22'!I16)</f>
        <v>0</v>
      </c>
      <c r="V17" s="45" t="str">
        <f t="shared" si="4"/>
        <v>N/A</v>
      </c>
    </row>
    <row r="18" spans="1:22" ht="17.25" customHeight="1">
      <c r="A18" s="52" t="str">
        <f>Kader!B17</f>
        <v>n/a</v>
      </c>
      <c r="B18" s="36">
        <f>('Spiel 1'!J17+'Spiel 2'!J17+'Spiel 3'!J17+'Spiel 4'!J17+'Spiel 5'!J17+'Spiel 6'!J17+'Spiel 7'!J17+'Spiel 8'!J17+'Spiel 9'!J17+'Spiel 10'!J17+'Spiel 11'!J17+'Spiel 12'!J17+'Spiel 13'!J17+'Spiel 14'!J17+'Spiel 15'!J17+'Spiel 16'!J17+'Spiel 17'!J17+'Spiel 18'!J17+'Spiel 19'!J17+'Spiel 20'!J17+'Spiel 21'!J17+'Spiel 22'!J17)</f>
        <v>0</v>
      </c>
      <c r="C18" s="37">
        <f>('Spiel 1'!B17+'Spiel 2'!B17+'Spiel 3'!B17+'Spiel 4'!B17+'Spiel 5'!B17+'Spiel 6'!B17+'Spiel 7'!B17+'Spiel 8'!B17+'Spiel 9'!B17+'Spiel 10'!B17+'Spiel 11'!B17+'Spiel 12'!B17+'Spiel 13'!B17+'Spiel 14'!B17+'Spiel 15'!B17+'Spiel 16'!B17+'Spiel 17'!B17+'Spiel 18'!B17+'Spiel 19'!B17+'Spiel 20'!B17+'Spiel 21'!B17+'Spiel 22'!B17)</f>
        <v>0</v>
      </c>
      <c r="D18" s="42" t="str">
        <f t="shared" si="0"/>
        <v>N/A</v>
      </c>
      <c r="E18" s="37">
        <f>('Spiel 1'!C17+'Spiel 2'!C17+'Spiel 3'!C17+'Spiel 4'!C17+'Spiel 5'!C17+'Spiel 6'!C17+'Spiel 7'!C17+'Spiel 8'!C17+'Spiel 9'!C17+'Spiel 10'!C17+'Spiel 11'!C17+'Spiel 12'!C17+'Spiel 13'!C17+'Spiel 14'!C17+'Spiel 15'!C17+'Spiel 16'!C17+'Spiel 17'!C17+'Spiel 18'!C17+'Spiel 19'!C17+'Spiel 20'!C17+'Spiel 21'!C17+'Spiel 22'!C17)</f>
        <v>0</v>
      </c>
      <c r="F18" s="42" t="str">
        <f t="shared" si="1"/>
        <v>N/A</v>
      </c>
      <c r="G18" s="37">
        <f>('Spiel 1'!D17+'Spiel 2'!D17+'Spiel 3'!D17+'Spiel 4'!DE17+'Spiel 5'!D17+'Spiel 6'!D17+'Spiel 7'!D17+'Spiel 8'!D17+'Spiel 9'!D17+'Spiel 10'!D17+'Spiel 11'!D17+'Spiel 12'!D17+'Spiel 13'!D17+'Spiel 14'!D17+'Spiel 15'!D17+'Spiel 16'!D17+'Spiel 17'!D17+'Spiel 18'!D17+'Spiel 19'!D17+'Spiel 20'!D17+'Spiel 21'!D17+'Spiel 22'!D17)</f>
        <v>0</v>
      </c>
      <c r="H18" s="37" t="str">
        <f t="shared" si="5"/>
        <v>N/A</v>
      </c>
      <c r="I18" s="37">
        <f>('Spiel 1'!E17+'Spiel 2'!E17+'Spiel 3'!E17+'Spiel 4'!E17+'Spiel 5'!E17+'Spiel 6'!E17+'Spiel 7'!E17+'Spiel 8'!E17+'Spiel 9'!E17+'Spiel 10'!E17+'Spiel 11'!E17+'Spiel 12'!E17+'Spiel 13'!E17+'Spiel 14'!E17+'Spiel 15'!E17+'Spiel 16'!E17+'Spiel 17'!E17+'Spiel 18'!E17+'Spiel 19'!E17+'Spiel 20'!E17+'Spiel 21'!E17+'Spiel 22'!E17)</f>
        <v>0</v>
      </c>
      <c r="J18" s="42" t="str">
        <f t="shared" si="2"/>
        <v>N/A</v>
      </c>
      <c r="K18" s="37">
        <f>('Spiel 1'!F17+'Spiel 2'!F17+'Spiel 3'!F17+'Spiel 4'!F17+'Spiel 5'!F17+'Spiel 6'!F17+'Spiel 7'!F17+'Spiel 8'!F17+'Spiel 9'!F17+'Spiel 10'!F17+'Spiel 11'!F17+'Spiel 12'!F17+'Spiel 13'!F17+'Spiel 14'!F17+'Spiel 15'!F17+'Spiel 16'!F17+'Spiel 17'!F17+'Spiel 18'!F17+'Spiel 19'!F17+'Spiel 20'!F17+'Spiel 21'!F17+'Spiel 22'!F17)</f>
        <v>0</v>
      </c>
      <c r="L18" s="42" t="str">
        <f t="shared" si="3"/>
        <v>N/A</v>
      </c>
      <c r="M18" s="43" t="str">
        <f t="shared" si="9"/>
        <v/>
      </c>
      <c r="N18" s="44" t="s">
        <v>356</v>
      </c>
      <c r="O18" s="90" t="str">
        <f t="shared" si="6"/>
        <v/>
      </c>
      <c r="P18" s="92" t="s">
        <v>357</v>
      </c>
      <c r="Q18" s="90" t="str">
        <f t="shared" si="7"/>
        <v/>
      </c>
      <c r="R18" s="92" t="s">
        <v>24</v>
      </c>
      <c r="S18" s="90" t="str">
        <f t="shared" si="8"/>
        <v/>
      </c>
      <c r="T18" s="92" t="s">
        <v>358</v>
      </c>
      <c r="U18" s="40">
        <f>('Spiel 1'!I17+'Spiel 2'!I17+'Spiel 3'!I17+'Spiel 4'!I17+'Spiel 5'!I17+'Spiel 6'!I17+'Spiel 7'!I17+'Spiel 8'!I17+'Spiel 9'!I17+'Spiel 10'!I17+'Spiel 11'!I17+'Spiel 12'!I17+'Spiel 13'!I17+'Spiel 14'!I17+'Spiel 15'!I17+'Spiel 16'!I17+'Spiel 17'!I17+'Spiel 18'!I17+'Spiel 19'!I17+'Spiel 20'!I17+'Spiel 21'!I17+'Spiel 22'!I17)</f>
        <v>0</v>
      </c>
      <c r="V18" s="45" t="str">
        <f t="shared" si="4"/>
        <v>N/A</v>
      </c>
    </row>
    <row r="19" spans="1:22" ht="17.25" customHeight="1">
      <c r="A19" s="52" t="str">
        <f>Kader!B18</f>
        <v>n/a</v>
      </c>
      <c r="B19" s="36">
        <f>('Spiel 1'!J18+'Spiel 2'!J18+'Spiel 3'!J18+'Spiel 4'!J18+'Spiel 5'!J18+'Spiel 6'!J18+'Spiel 7'!J18+'Spiel 8'!J18+'Spiel 9'!J18+'Spiel 10'!J18+'Spiel 11'!J18+'Spiel 12'!J18+'Spiel 13'!J18+'Spiel 14'!J18+'Spiel 15'!J18+'Spiel 16'!J18+'Spiel 17'!J18+'Spiel 18'!J18+'Spiel 19'!J18+'Spiel 20'!J18+'Spiel 21'!J18+'Spiel 22'!J18)</f>
        <v>0</v>
      </c>
      <c r="C19" s="37">
        <f>('Spiel 1'!B18+'Spiel 2'!B18+'Spiel 3'!B18+'Spiel 4'!B18+'Spiel 5'!B18+'Spiel 6'!B18+'Spiel 7'!B18+'Spiel 8'!B18+'Spiel 9'!B18+'Spiel 10'!B18+'Spiel 11'!B18+'Spiel 12'!B18+'Spiel 13'!B18+'Spiel 14'!B18+'Spiel 15'!B18+'Spiel 16'!B18+'Spiel 17'!B18+'Spiel 18'!B18+'Spiel 19'!B18+'Spiel 20'!B18+'Spiel 21'!B18+'Spiel 22'!B18)</f>
        <v>0</v>
      </c>
      <c r="D19" s="42" t="str">
        <f t="shared" si="0"/>
        <v>N/A</v>
      </c>
      <c r="E19" s="37">
        <f>('Spiel 1'!C18+'Spiel 2'!C18+'Spiel 3'!C18+'Spiel 4'!C18+'Spiel 5'!C18+'Spiel 6'!C18+'Spiel 7'!C18+'Spiel 8'!C18+'Spiel 9'!C18+'Spiel 10'!C18+'Spiel 11'!C18+'Spiel 12'!C18+'Spiel 13'!C18+'Spiel 14'!C18+'Spiel 15'!C18+'Spiel 16'!C18+'Spiel 17'!C18+'Spiel 18'!C18+'Spiel 19'!C18+'Spiel 20'!C18+'Spiel 21'!C18+'Spiel 22'!C18)</f>
        <v>0</v>
      </c>
      <c r="F19" s="42" t="str">
        <f t="shared" si="1"/>
        <v>N/A</v>
      </c>
      <c r="G19" s="37">
        <f>('Spiel 1'!D18+'Spiel 2'!D18+'Spiel 3'!D18+'Spiel 4'!DE18+'Spiel 5'!D18+'Spiel 6'!D18+'Spiel 7'!D18+'Spiel 8'!D18+'Spiel 9'!D18+'Spiel 10'!D18+'Spiel 11'!D18+'Spiel 12'!D18+'Spiel 13'!D18+'Spiel 14'!D18+'Spiel 15'!D18+'Spiel 16'!D18+'Spiel 17'!D18+'Spiel 18'!D18+'Spiel 19'!D18+'Spiel 20'!D18+'Spiel 21'!D18+'Spiel 22'!D18)</f>
        <v>0</v>
      </c>
      <c r="H19" s="37" t="str">
        <f t="shared" si="5"/>
        <v>N/A</v>
      </c>
      <c r="I19" s="37">
        <f>('Spiel 1'!E18+'Spiel 2'!E18+'Spiel 3'!E18+'Spiel 4'!E18+'Spiel 5'!E18+'Spiel 6'!E18+'Spiel 7'!E18+'Spiel 8'!E18+'Spiel 9'!E18+'Spiel 10'!E18+'Spiel 11'!E18+'Spiel 12'!E18+'Spiel 13'!E18+'Spiel 14'!E18+'Spiel 15'!E18+'Spiel 16'!E18+'Spiel 17'!E18+'Spiel 18'!E18+'Spiel 19'!E18+'Spiel 20'!E18+'Spiel 21'!E18+'Spiel 22'!E18)</f>
        <v>0</v>
      </c>
      <c r="J19" s="42" t="str">
        <f t="shared" si="2"/>
        <v>N/A</v>
      </c>
      <c r="K19" s="37">
        <f>('Spiel 1'!F18+'Spiel 2'!F18+'Spiel 3'!F18+'Spiel 4'!F18+'Spiel 5'!F18+'Spiel 6'!F18+'Spiel 7'!F18+'Spiel 8'!F18+'Spiel 9'!F18+'Spiel 10'!F18+'Spiel 11'!F18+'Spiel 12'!F18+'Spiel 13'!F18+'Spiel 14'!F18+'Spiel 15'!F18+'Spiel 16'!F18+'Spiel 17'!F18+'Spiel 18'!F18+'Spiel 19'!F18+'Spiel 20'!F18+'Spiel 21'!F18+'Spiel 22'!F18)</f>
        <v>0</v>
      </c>
      <c r="L19" s="42" t="str">
        <f t="shared" si="3"/>
        <v>N/A</v>
      </c>
      <c r="M19" s="43" t="str">
        <f t="shared" si="9"/>
        <v/>
      </c>
      <c r="N19" s="44" t="s">
        <v>359</v>
      </c>
      <c r="O19" s="90" t="str">
        <f t="shared" si="6"/>
        <v/>
      </c>
      <c r="P19" s="92" t="s">
        <v>360</v>
      </c>
      <c r="Q19" s="90" t="str">
        <f t="shared" si="7"/>
        <v/>
      </c>
      <c r="R19" s="92" t="s">
        <v>24</v>
      </c>
      <c r="S19" s="90" t="str">
        <f t="shared" si="8"/>
        <v/>
      </c>
      <c r="T19" s="92" t="s">
        <v>361</v>
      </c>
      <c r="U19" s="40">
        <f>('Spiel 1'!I18+'Spiel 2'!I18+'Spiel 3'!I18+'Spiel 4'!I18+'Spiel 5'!I18+'Spiel 6'!I18+'Spiel 7'!I18+'Spiel 8'!I18+'Spiel 9'!I18+'Spiel 10'!I18+'Spiel 11'!I18+'Spiel 12'!I18+'Spiel 13'!I18+'Spiel 14'!I18+'Spiel 15'!I18+'Spiel 16'!I18+'Spiel 17'!I18+'Spiel 18'!I18+'Spiel 19'!I18+'Spiel 20'!I18+'Spiel 21'!I18+'Spiel 22'!I18)</f>
        <v>0</v>
      </c>
      <c r="V19" s="45" t="str">
        <f t="shared" si="4"/>
        <v>N/A</v>
      </c>
    </row>
    <row r="20" spans="1:22" ht="17.25" customHeight="1">
      <c r="A20" s="52" t="str">
        <f>Kader!B19</f>
        <v>n/a</v>
      </c>
      <c r="B20" s="36">
        <f>('Spiel 1'!J19+'Spiel 2'!J19+'Spiel 3'!J19+'Spiel 4'!J19+'Spiel 5'!J19+'Spiel 6'!J19+'Spiel 7'!J19+'Spiel 8'!J19+'Spiel 9'!J19+'Spiel 10'!J19+'Spiel 11'!J19+'Spiel 12'!J19+'Spiel 13'!J19+'Spiel 14'!J19+'Spiel 15'!J19+'Spiel 16'!J19+'Spiel 17'!J19+'Spiel 18'!J19+'Spiel 19'!J19+'Spiel 20'!J19+'Spiel 21'!J19+'Spiel 22'!J19)</f>
        <v>0</v>
      </c>
      <c r="C20" s="37">
        <f>('Spiel 1'!B19+'Spiel 2'!B19+'Spiel 3'!B19+'Spiel 4'!B19+'Spiel 5'!B19+'Spiel 6'!B19+'Spiel 7'!B19+'Spiel 8'!B19+'Spiel 9'!B19+'Spiel 10'!B19+'Spiel 11'!B19+'Spiel 12'!B19+'Spiel 13'!B19+'Spiel 14'!B19+'Spiel 15'!B19+'Spiel 16'!B19+'Spiel 17'!B19+'Spiel 18'!B19+'Spiel 19'!B19+'Spiel 20'!B19+'Spiel 21'!B19+'Spiel 22'!B19)</f>
        <v>0</v>
      </c>
      <c r="D20" s="42" t="str">
        <f t="shared" si="0"/>
        <v>N/A</v>
      </c>
      <c r="E20" s="37">
        <f>('Spiel 1'!C19+'Spiel 2'!C19+'Spiel 3'!C19+'Spiel 4'!C19+'Spiel 5'!C19+'Spiel 6'!C19+'Spiel 7'!C19+'Spiel 8'!C19+'Spiel 9'!C19+'Spiel 10'!C19+'Spiel 11'!C19+'Spiel 12'!C19+'Spiel 13'!C19+'Spiel 14'!C19+'Spiel 15'!C19+'Spiel 16'!C19+'Spiel 17'!C19+'Spiel 18'!C19+'Spiel 19'!C19+'Spiel 20'!C19+'Spiel 21'!C19+'Spiel 22'!C19)</f>
        <v>0</v>
      </c>
      <c r="F20" s="42" t="str">
        <f t="shared" si="1"/>
        <v>N/A</v>
      </c>
      <c r="G20" s="37">
        <f>('Spiel 1'!D19+'Spiel 2'!D19+'Spiel 3'!D19+'Spiel 4'!DE19+'Spiel 5'!D19+'Spiel 6'!D19+'Spiel 7'!D19+'Spiel 8'!D19+'Spiel 9'!D19+'Spiel 10'!D19+'Spiel 11'!D19+'Spiel 12'!D19+'Spiel 13'!D19+'Spiel 14'!D19+'Spiel 15'!D19+'Spiel 16'!D19+'Spiel 17'!D19+'Spiel 18'!D19+'Spiel 19'!D19+'Spiel 20'!D19+'Spiel 21'!D19+'Spiel 22'!D19)</f>
        <v>0</v>
      </c>
      <c r="H20" s="37" t="str">
        <f t="shared" si="5"/>
        <v>N/A</v>
      </c>
      <c r="I20" s="37">
        <f>('Spiel 1'!E19+'Spiel 2'!E19+'Spiel 3'!E19+'Spiel 4'!E19+'Spiel 5'!E19+'Spiel 6'!E19+'Spiel 7'!E19+'Spiel 8'!E19+'Spiel 9'!E19+'Spiel 10'!E19+'Spiel 11'!E19+'Spiel 12'!E19+'Spiel 13'!E19+'Spiel 14'!E19+'Spiel 15'!E19+'Spiel 16'!E19+'Spiel 17'!E19+'Spiel 18'!E19+'Spiel 19'!E19+'Spiel 20'!E19+'Spiel 21'!E19+'Spiel 22'!E19)</f>
        <v>0</v>
      </c>
      <c r="J20" s="42" t="str">
        <f t="shared" si="2"/>
        <v>N/A</v>
      </c>
      <c r="K20" s="37">
        <f>('Spiel 1'!F19+'Spiel 2'!F19+'Spiel 3'!F19+'Spiel 4'!F19+'Spiel 5'!F19+'Spiel 6'!F19+'Spiel 7'!F19+'Spiel 8'!F19+'Spiel 9'!F19+'Spiel 10'!F19+'Spiel 11'!F19+'Spiel 12'!F19+'Spiel 13'!F19+'Spiel 14'!F19+'Spiel 15'!F19+'Spiel 16'!F19+'Spiel 17'!F19+'Spiel 18'!F19+'Spiel 19'!F19+'Spiel 20'!F19+'Spiel 21'!F19+'Spiel 22'!F19)</f>
        <v>0</v>
      </c>
      <c r="L20" s="42" t="str">
        <f t="shared" si="3"/>
        <v>N/A</v>
      </c>
      <c r="M20" s="43" t="str">
        <f t="shared" si="9"/>
        <v/>
      </c>
      <c r="N20" s="44" t="s">
        <v>362</v>
      </c>
      <c r="O20" s="90" t="str">
        <f t="shared" si="6"/>
        <v/>
      </c>
      <c r="P20" s="92" t="s">
        <v>363</v>
      </c>
      <c r="Q20" s="90" t="str">
        <f t="shared" si="7"/>
        <v/>
      </c>
      <c r="R20" s="92" t="s">
        <v>24</v>
      </c>
      <c r="S20" s="90" t="str">
        <f t="shared" si="8"/>
        <v/>
      </c>
      <c r="T20" s="92" t="s">
        <v>364</v>
      </c>
      <c r="U20" s="40">
        <f>('Spiel 1'!I19+'Spiel 2'!I19+'Spiel 3'!I19+'Spiel 4'!I19+'Spiel 5'!I19+'Spiel 6'!I19+'Spiel 7'!I19+'Spiel 8'!I19+'Spiel 9'!I19+'Spiel 10'!I19+'Spiel 11'!I19+'Spiel 12'!I19+'Spiel 13'!I19+'Spiel 14'!I19+'Spiel 15'!I19+'Spiel 16'!I19+'Spiel 17'!I19+'Spiel 18'!I19+'Spiel 19'!I19+'Spiel 20'!I19+'Spiel 21'!I19+'Spiel 22'!I19)</f>
        <v>0</v>
      </c>
      <c r="V20" s="45" t="str">
        <f t="shared" si="4"/>
        <v>N/A</v>
      </c>
    </row>
    <row r="21" spans="1:22" ht="17.25" customHeight="1" thickBot="1">
      <c r="A21" s="52" t="str">
        <f>Kader!B20</f>
        <v>n/a</v>
      </c>
      <c r="B21" s="46">
        <f>('Spiel 1'!J20+'Spiel 2'!J20+'Spiel 3'!J20+'Spiel 4'!J20+'Spiel 5'!J20+'Spiel 6'!J20+'Spiel 7'!J20+'Spiel 8'!J20+'Spiel 9'!J20+'Spiel 10'!J20+'Spiel 11'!J20+'Spiel 12'!J20+'Spiel 13'!J20+'Spiel 14'!J20+'Spiel 15'!J20+'Spiel 16'!J20+'Spiel 17'!J20+'Spiel 18'!J20+'Spiel 19'!J20+'Spiel 20'!J20+'Spiel 21'!J20+'Spiel 22'!J20)</f>
        <v>0</v>
      </c>
      <c r="C21" s="47">
        <f>('Spiel 1'!B20+'Spiel 2'!B20+'Spiel 3'!B20+'Spiel 4'!B20+'Spiel 5'!B20+'Spiel 6'!B20+'Spiel 7'!B20+'Spiel 8'!B20+'Spiel 9'!B20+'Spiel 10'!B20+'Spiel 11'!B20+'Spiel 12'!B20+'Spiel 13'!B20+'Spiel 14'!B20+'Spiel 15'!B20+'Spiel 16'!B20+'Spiel 17'!B20+'Spiel 18'!B20+'Spiel 19'!B20+'Spiel 20'!B20+'Spiel 21'!B20+'Spiel 22'!B20)</f>
        <v>0</v>
      </c>
      <c r="D21" s="48" t="str">
        <f t="shared" si="0"/>
        <v>N/A</v>
      </c>
      <c r="E21" s="47">
        <f>('Spiel 1'!C20+'Spiel 2'!C20+'Spiel 3'!C20+'Spiel 4'!C20+'Spiel 5'!C20+'Spiel 6'!C20+'Spiel 7'!C20+'Spiel 8'!C20+'Spiel 9'!C20+'Spiel 10'!C20+'Spiel 11'!C20+'Spiel 12'!C20+'Spiel 13'!C20+'Spiel 14'!C20+'Spiel 15'!C20+'Spiel 16'!C20+'Spiel 17'!C20+'Spiel 18'!C20+'Spiel 19'!C20+'Spiel 20'!C20+'Spiel 21'!C20+'Spiel 22'!C20)</f>
        <v>0</v>
      </c>
      <c r="F21" s="48" t="str">
        <f t="shared" si="1"/>
        <v>N/A</v>
      </c>
      <c r="G21" s="47">
        <f>('Spiel 1'!D20+'Spiel 2'!D20+'Spiel 3'!D20+'Spiel 4'!DE20+'Spiel 5'!D20+'Spiel 6'!D20+'Spiel 7'!D20+'Spiel 8'!D20+'Spiel 9'!D20+'Spiel 10'!D20+'Spiel 11'!D20+'Spiel 12'!D20+'Spiel 13'!D20+'Spiel 14'!D20+'Spiel 15'!D20+'Spiel 16'!D20+'Spiel 17'!D20+'Spiel 18'!D20+'Spiel 19'!D20+'Spiel 20'!D20+'Spiel 21'!D20+'Spiel 22'!D20)</f>
        <v>0</v>
      </c>
      <c r="H21" s="37" t="str">
        <f t="shared" si="5"/>
        <v>N/A</v>
      </c>
      <c r="I21" s="47">
        <f>('Spiel 1'!E20+'Spiel 2'!E20+'Spiel 3'!E20+'Spiel 4'!E20+'Spiel 5'!E20+'Spiel 6'!E20+'Spiel 7'!E20+'Spiel 8'!E20+'Spiel 9'!E20+'Spiel 10'!E20+'Spiel 11'!E20+'Spiel 12'!E20+'Spiel 13'!E20+'Spiel 14'!E20+'Spiel 15'!E20+'Spiel 16'!E20+'Spiel 17'!E20+'Spiel 18'!E20+'Spiel 19'!E20+'Spiel 20'!E20+'Spiel 21'!E20+'Spiel 22'!E20)</f>
        <v>0</v>
      </c>
      <c r="J21" s="48" t="str">
        <f t="shared" si="2"/>
        <v>N/A</v>
      </c>
      <c r="K21" s="47">
        <f>('Spiel 1'!F20+'Spiel 2'!F20+'Spiel 3'!F20+'Spiel 4'!F20+'Spiel 5'!F20+'Spiel 6'!F20+'Spiel 7'!F20+'Spiel 8'!F20+'Spiel 9'!F20+'Spiel 10'!F20+'Spiel 11'!F20+'Spiel 12'!F20+'Spiel 13'!F20+'Spiel 14'!F20+'Spiel 15'!F20+'Spiel 16'!F20+'Spiel 17'!F20+'Spiel 18'!F20+'Spiel 19'!F20+'Spiel 20'!F20+'Spiel 21'!F20+'Spiel 22'!F20)</f>
        <v>0</v>
      </c>
      <c r="L21" s="48" t="str">
        <f t="shared" si="3"/>
        <v>N/A</v>
      </c>
      <c r="M21" s="43" t="str">
        <f t="shared" si="9"/>
        <v/>
      </c>
      <c r="N21" s="49" t="s">
        <v>365</v>
      </c>
      <c r="O21" s="90" t="str">
        <f t="shared" si="6"/>
        <v/>
      </c>
      <c r="P21" s="93" t="s">
        <v>366</v>
      </c>
      <c r="Q21" s="90" t="str">
        <f t="shared" si="7"/>
        <v/>
      </c>
      <c r="R21" s="93" t="s">
        <v>24</v>
      </c>
      <c r="S21" s="90" t="str">
        <f t="shared" si="8"/>
        <v/>
      </c>
      <c r="T21" s="93" t="s">
        <v>367</v>
      </c>
      <c r="U21" s="50">
        <f>('Spiel 1'!I20+'Spiel 2'!I20+'Spiel 3'!I20+'Spiel 4'!I20+'Spiel 5'!I20+'Spiel 6'!I20+'Spiel 7'!I20+'Spiel 8'!I20+'Spiel 9'!I20+'Spiel 10'!I20+'Spiel 11'!I20+'Spiel 12'!I20+'Spiel 13'!I20+'Spiel 14'!I20+'Spiel 15'!I20+'Spiel 16'!I20+'Spiel 17'!I20+'Spiel 18'!I20+'Spiel 19'!I20+'Spiel 20'!I20+'Spiel 21'!I20+'Spiel 22'!I20)</f>
        <v>0</v>
      </c>
      <c r="V21" s="51" t="str">
        <f t="shared" si="4"/>
        <v>N/A</v>
      </c>
    </row>
    <row r="22" spans="1:22" ht="17.25" customHeight="1" thickBot="1">
      <c r="A22" s="54" t="s">
        <v>129</v>
      </c>
      <c r="B22" s="55">
        <f>Spielübersicht!G26</f>
        <v>0</v>
      </c>
      <c r="C22" s="56">
        <f>SUM(C3:C21)</f>
        <v>0</v>
      </c>
      <c r="D22" s="57" t="e">
        <f>(C22/B22)</f>
        <v>#DIV/0!</v>
      </c>
      <c r="E22" s="58">
        <f>SUM(E3:E21)</f>
        <v>0</v>
      </c>
      <c r="F22" s="57" t="e">
        <f>(E22/B22)</f>
        <v>#DIV/0!</v>
      </c>
      <c r="G22" s="58">
        <f>SUM(G3:G21)</f>
        <v>0</v>
      </c>
      <c r="H22" s="58" t="e">
        <f>G22/B22</f>
        <v>#DIV/0!</v>
      </c>
      <c r="I22" s="58">
        <f>SUM(I3:I21)</f>
        <v>0</v>
      </c>
      <c r="J22" s="57" t="e">
        <f>(I22/B22)</f>
        <v>#DIV/0!</v>
      </c>
      <c r="K22" s="58">
        <f>SUM(K3:K21)</f>
        <v>0</v>
      </c>
      <c r="L22" s="59" t="e">
        <f>(K22/B22)</f>
        <v>#DIV/0!</v>
      </c>
      <c r="M22" s="60" t="str">
        <f>IF((K22=0),"0",((I22/K22)*100))</f>
        <v>0</v>
      </c>
      <c r="N22" s="59" t="s">
        <v>24</v>
      </c>
      <c r="O22" s="94" t="e">
        <f>(I22*100/C22)</f>
        <v>#DIV/0!</v>
      </c>
      <c r="P22" s="95" t="s">
        <v>24</v>
      </c>
      <c r="Q22" s="94" t="e">
        <f>((G22*200)/C22)</f>
        <v>#DIV/0!</v>
      </c>
      <c r="R22" s="95" t="s">
        <v>24</v>
      </c>
      <c r="S22" s="94" t="e">
        <f>((E22*300)/C22)</f>
        <v>#DIV/0!</v>
      </c>
      <c r="T22" s="95" t="s">
        <v>24</v>
      </c>
      <c r="U22" s="58">
        <f>SUM(U3:U21)</f>
        <v>0</v>
      </c>
      <c r="V22" s="53" t="e">
        <f>(U22/B22)</f>
        <v>#DIV/0!</v>
      </c>
    </row>
  </sheetData>
  <sheetProtection password="CDFC" sheet="1" objects="1" scenarios="1"/>
  <mergeCells count="5">
    <mergeCell ref="M2:N2"/>
    <mergeCell ref="O2:P2"/>
    <mergeCell ref="S2:T2"/>
    <mergeCell ref="Q2:R2"/>
    <mergeCell ref="O1:T1"/>
  </mergeCells>
  <pageMargins left="0.23" right="0.15" top="0.78740157480314965" bottom="0.78740157480314965" header="0.31496062992125984" footer="0.31496062992125984"/>
  <pageSetup paperSize="9" scale="80" orientation="landscape" r:id="rId1"/>
  <headerFooter>
    <oddHeader xml:space="preserve">&amp;R&amp;"Arial,Fett"copyright BBG Herford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Normal="100" workbookViewId="0">
      <selection activeCell="P11" sqref="P11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0</v>
      </c>
      <c r="B1" s="24" t="s">
        <v>1</v>
      </c>
      <c r="C1" s="24" t="s">
        <v>2</v>
      </c>
      <c r="D1" s="24" t="s">
        <v>433</v>
      </c>
      <c r="E1" s="24" t="s">
        <v>3</v>
      </c>
      <c r="F1" s="24" t="s">
        <v>4</v>
      </c>
      <c r="G1" s="25" t="s">
        <v>5</v>
      </c>
      <c r="H1" s="26"/>
      <c r="I1" s="24" t="s">
        <v>6</v>
      </c>
      <c r="J1" s="27" t="s">
        <v>15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29</v>
      </c>
      <c r="I2" s="62"/>
      <c r="J2" s="67"/>
      <c r="K2" s="1"/>
      <c r="L2" s="6"/>
      <c r="M2" s="31" t="str">
        <f>Spielübersicht!B4</f>
        <v>Heim 1</v>
      </c>
      <c r="N2" s="32" t="str">
        <f>Spielübersicht!C4</f>
        <v>Gast 1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30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33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>IF((F5=0),"0",((E5/F5)*100))</f>
        <v>0</v>
      </c>
      <c r="H5" s="9" t="s">
        <v>36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39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41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58</v>
      </c>
      <c r="I8" s="64"/>
      <c r="J8" s="67"/>
      <c r="K8" s="1"/>
      <c r="L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60</v>
      </c>
      <c r="I9" s="64"/>
      <c r="J9" s="67"/>
      <c r="K9" s="1"/>
      <c r="L9" s="96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63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64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65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66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67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68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70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75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79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80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81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130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215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tdh/eiRY2CJiG+58um172CqPHG6rmoGtImvbEog4EMjGbgkazAyjhek+eMK3V/7K9u5nnZ21jrgLdnBturzdIQ==" saltValue="olJS0CH6LV6AV8SFjoh/Ag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Normal="100"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8</v>
      </c>
      <c r="B1" s="24" t="s">
        <v>9</v>
      </c>
      <c r="C1" s="24" t="s">
        <v>10</v>
      </c>
      <c r="D1" s="24" t="s">
        <v>433</v>
      </c>
      <c r="E1" s="24" t="s">
        <v>11</v>
      </c>
      <c r="F1" s="24" t="s">
        <v>12</v>
      </c>
      <c r="G1" s="25" t="s">
        <v>13</v>
      </c>
      <c r="H1" s="26"/>
      <c r="I1" s="24" t="s">
        <v>14</v>
      </c>
      <c r="J1" s="27" t="s">
        <v>15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27</v>
      </c>
      <c r="I2" s="62"/>
      <c r="J2" s="67"/>
      <c r="K2" s="1"/>
      <c r="L2" s="6"/>
      <c r="M2" s="31" t="str">
        <f>Spielübersicht!B5</f>
        <v>Heim 2</v>
      </c>
      <c r="N2" s="32" t="str">
        <f>Spielübersicht!C5</f>
        <v>Gast 2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35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44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47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56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69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136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137</v>
      </c>
      <c r="I9" s="64"/>
      <c r="J9" s="67"/>
      <c r="K9" s="1"/>
      <c r="L9" s="96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138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139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141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143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147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149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151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155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156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158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160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zGSzrDC/1xVMObHKdCieV10h4tYNHoXp5t7OrtTCWqG2zMZzc2sa5CCFSoqlSKRZlMCBBRF9fYmFAeb8AVkbOA==" saltValue="FpfgdbytVnvoOvvbS1P2sg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17</v>
      </c>
      <c r="B1" s="24" t="s">
        <v>18</v>
      </c>
      <c r="C1" s="24" t="s">
        <v>19</v>
      </c>
      <c r="D1" s="24" t="s">
        <v>433</v>
      </c>
      <c r="E1" s="24" t="s">
        <v>3</v>
      </c>
      <c r="F1" s="24" t="s">
        <v>20</v>
      </c>
      <c r="G1" s="25" t="s">
        <v>21</v>
      </c>
      <c r="H1" s="26"/>
      <c r="I1" s="24" t="s">
        <v>22</v>
      </c>
      <c r="J1" s="27" t="s">
        <v>23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28</v>
      </c>
      <c r="I2" s="62"/>
      <c r="J2" s="67"/>
      <c r="K2" s="1"/>
      <c r="L2" s="6"/>
      <c r="M2" s="31" t="str">
        <f>Spielübersicht!B6</f>
        <v>Heim 3</v>
      </c>
      <c r="N2" s="32" t="str">
        <f>Spielübersicht!C6</f>
        <v>Gast 3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31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38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55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57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94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105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106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109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112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114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115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116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117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118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120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121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122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123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5+TvnKg+1B13rm3/kmHi7WSosh0NK3W/PUZ3E/vZllRWQ1P20klsRw/57CcE8vr02qoqWm7tJ5KCryPbvPY7+A==" saltValue="GQit4LnC2zRF8oDrFYzaIA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48</v>
      </c>
      <c r="B1" s="24" t="s">
        <v>49</v>
      </c>
      <c r="C1" s="24" t="s">
        <v>50</v>
      </c>
      <c r="D1" s="24" t="s">
        <v>433</v>
      </c>
      <c r="E1" s="24" t="s">
        <v>3</v>
      </c>
      <c r="F1" s="24" t="s">
        <v>51</v>
      </c>
      <c r="G1" s="25" t="s">
        <v>52</v>
      </c>
      <c r="H1" s="26"/>
      <c r="I1" s="24" t="s">
        <v>53</v>
      </c>
      <c r="J1" s="27" t="s">
        <v>54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59</v>
      </c>
      <c r="I2" s="62"/>
      <c r="J2" s="67"/>
      <c r="K2" s="1"/>
      <c r="L2" s="6"/>
      <c r="M2" s="31" t="str">
        <f>Spielübersicht!B7</f>
        <v>Heim 4</v>
      </c>
      <c r="N2" s="32" t="str">
        <f>Spielübersicht!C7</f>
        <v>Gast 4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61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>
        <v>0</v>
      </c>
      <c r="G4" s="8" t="str">
        <f t="shared" si="0"/>
        <v>0</v>
      </c>
      <c r="H4" s="9" t="s">
        <v>62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82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83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84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96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98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100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101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103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104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107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108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110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111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119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125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126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+h4SwgBrgPGs+xH0z4n9q7eE9rc+Ut8m16kZqQC2AImF9HJhvk0oyb6z5eI1iEhgBaw+qWO1d+FMOI7wNem5gQ==" saltValue="13sCt/uZ6RQSCGmSGZVYeA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2" sqref="A22:XFD23"/>
    </sheetView>
  </sheetViews>
  <sheetFormatPr baseColWidth="10" defaultColWidth="17.28515625" defaultRowHeight="19.5" customHeight="1"/>
  <cols>
    <col min="1" max="1" width="19.5703125" style="2" customWidth="1"/>
    <col min="2" max="2" width="10.28515625" style="2" customWidth="1"/>
    <col min="3" max="4" width="8" style="2" customWidth="1"/>
    <col min="5" max="6" width="8.42578125" style="2" customWidth="1"/>
    <col min="7" max="7" width="7.7109375" style="2" customWidth="1"/>
    <col min="8" max="8" width="2.7109375" style="2" customWidth="1"/>
    <col min="9" max="9" width="9.28515625" style="2" customWidth="1"/>
    <col min="10" max="11" width="8" style="2" customWidth="1"/>
    <col min="12" max="12" width="12" style="2" customWidth="1"/>
    <col min="13" max="14" width="14.140625" style="2" customWidth="1"/>
    <col min="15" max="16384" width="17.28515625" style="2"/>
  </cols>
  <sheetData>
    <row r="1" spans="1:14" ht="19.5" customHeight="1" thickBot="1">
      <c r="A1" s="23" t="s">
        <v>71</v>
      </c>
      <c r="B1" s="24" t="s">
        <v>72</v>
      </c>
      <c r="C1" s="24" t="s">
        <v>73</v>
      </c>
      <c r="D1" s="24" t="s">
        <v>433</v>
      </c>
      <c r="E1" s="24" t="s">
        <v>3</v>
      </c>
      <c r="F1" s="24" t="s">
        <v>74</v>
      </c>
      <c r="G1" s="25" t="s">
        <v>76</v>
      </c>
      <c r="H1" s="26"/>
      <c r="I1" s="24" t="s">
        <v>77</v>
      </c>
      <c r="J1" s="27" t="s">
        <v>78</v>
      </c>
      <c r="K1" s="1"/>
      <c r="L1" s="128" t="s">
        <v>16</v>
      </c>
      <c r="M1" s="129"/>
      <c r="N1" s="130"/>
    </row>
    <row r="2" spans="1:14" ht="19.5" customHeight="1" thickBot="1">
      <c r="A2" s="3" t="str">
        <f>(Auswertung!A3)</f>
        <v>Spieler 1</v>
      </c>
      <c r="B2" s="61"/>
      <c r="C2" s="62"/>
      <c r="D2" s="68">
        <f>(B2-(C2*3+E2))/2</f>
        <v>0</v>
      </c>
      <c r="E2" s="62"/>
      <c r="F2" s="62"/>
      <c r="G2" s="4" t="str">
        <f t="shared" ref="G2:G21" si="0">IF((F2=0),"0",((E2/F2)*100))</f>
        <v>0</v>
      </c>
      <c r="H2" s="5" t="s">
        <v>99</v>
      </c>
      <c r="I2" s="62"/>
      <c r="J2" s="67"/>
      <c r="K2" s="1"/>
      <c r="L2" s="6"/>
      <c r="M2" s="31" t="str">
        <f>Spielübersicht!B8</f>
        <v>Heim 5</v>
      </c>
      <c r="N2" s="32" t="str">
        <f>Spielübersicht!C8</f>
        <v>Gast 5</v>
      </c>
    </row>
    <row r="3" spans="1:14" ht="19.5" customHeight="1">
      <c r="A3" s="7" t="str">
        <f>(Auswertung!A4)</f>
        <v>Spieler 2</v>
      </c>
      <c r="B3" s="63"/>
      <c r="C3" s="64"/>
      <c r="D3" s="68">
        <f t="shared" ref="D3:D20" si="1">(B3-(C3*3+E3))/2</f>
        <v>0</v>
      </c>
      <c r="E3" s="64"/>
      <c r="F3" s="64"/>
      <c r="G3" s="8" t="str">
        <f t="shared" si="0"/>
        <v>0</v>
      </c>
      <c r="H3" s="9" t="s">
        <v>102</v>
      </c>
      <c r="I3" s="64"/>
      <c r="J3" s="67"/>
      <c r="K3" s="1"/>
      <c r="L3" s="10" t="s">
        <v>32</v>
      </c>
      <c r="M3" s="69"/>
      <c r="N3" s="70"/>
    </row>
    <row r="4" spans="1:14" ht="19.5" customHeight="1">
      <c r="A4" s="7" t="str">
        <f>(Auswertung!A5)</f>
        <v>Spieler 3</v>
      </c>
      <c r="B4" s="63"/>
      <c r="C4" s="64"/>
      <c r="D4" s="68">
        <f t="shared" si="1"/>
        <v>0</v>
      </c>
      <c r="E4" s="64"/>
      <c r="F4" s="64"/>
      <c r="G4" s="8" t="str">
        <f t="shared" si="0"/>
        <v>0</v>
      </c>
      <c r="H4" s="9" t="s">
        <v>113</v>
      </c>
      <c r="I4" s="64"/>
      <c r="J4" s="67"/>
      <c r="K4" s="1"/>
      <c r="L4" s="11" t="s">
        <v>34</v>
      </c>
      <c r="M4" s="63"/>
      <c r="N4" s="71"/>
    </row>
    <row r="5" spans="1:14" ht="19.5" customHeight="1">
      <c r="A5" s="7" t="str">
        <f>(Auswertung!A6)</f>
        <v>Spieler 4</v>
      </c>
      <c r="B5" s="63"/>
      <c r="C5" s="64"/>
      <c r="D5" s="68">
        <f t="shared" si="1"/>
        <v>0</v>
      </c>
      <c r="E5" s="64"/>
      <c r="F5" s="64"/>
      <c r="G5" s="8" t="str">
        <f t="shared" si="0"/>
        <v>0</v>
      </c>
      <c r="H5" s="9" t="s">
        <v>134</v>
      </c>
      <c r="I5" s="64"/>
      <c r="J5" s="67"/>
      <c r="K5" s="1"/>
      <c r="L5" s="11" t="s">
        <v>37</v>
      </c>
      <c r="M5" s="63"/>
      <c r="N5" s="71"/>
    </row>
    <row r="6" spans="1:14" ht="19.5" customHeight="1" thickBot="1">
      <c r="A6" s="7" t="str">
        <f>(Auswertung!A7)</f>
        <v>Spieler 5</v>
      </c>
      <c r="B6" s="63"/>
      <c r="C6" s="64"/>
      <c r="D6" s="68">
        <f t="shared" si="1"/>
        <v>0</v>
      </c>
      <c r="E6" s="64"/>
      <c r="F6" s="64"/>
      <c r="G6" s="8" t="str">
        <f t="shared" si="0"/>
        <v>0</v>
      </c>
      <c r="H6" s="9" t="s">
        <v>135</v>
      </c>
      <c r="I6" s="64"/>
      <c r="J6" s="67"/>
      <c r="K6" s="1"/>
      <c r="L6" s="12" t="s">
        <v>40</v>
      </c>
      <c r="M6" s="65"/>
      <c r="N6" s="72"/>
    </row>
    <row r="7" spans="1:14" ht="19.5" customHeight="1" thickBot="1">
      <c r="A7" s="7" t="str">
        <f>(Auswertung!A8)</f>
        <v>n/a</v>
      </c>
      <c r="B7" s="63"/>
      <c r="C7" s="64"/>
      <c r="D7" s="68">
        <f t="shared" si="1"/>
        <v>0</v>
      </c>
      <c r="E7" s="64"/>
      <c r="F7" s="64"/>
      <c r="G7" s="8" t="str">
        <f t="shared" si="0"/>
        <v>0</v>
      </c>
      <c r="H7" s="9" t="s">
        <v>140</v>
      </c>
      <c r="I7" s="64"/>
      <c r="J7" s="67"/>
      <c r="K7" s="1"/>
      <c r="L7" s="28" t="s">
        <v>42</v>
      </c>
      <c r="M7" s="29">
        <f>SUM(M3:M6)</f>
        <v>0</v>
      </c>
      <c r="N7" s="30">
        <f>SUM(N3:N6)</f>
        <v>0</v>
      </c>
    </row>
    <row r="8" spans="1:14" ht="19.5" customHeight="1">
      <c r="A8" s="7" t="str">
        <f>(Auswertung!A9)</f>
        <v>n/a</v>
      </c>
      <c r="B8" s="63"/>
      <c r="C8" s="64"/>
      <c r="D8" s="68">
        <f t="shared" si="1"/>
        <v>0</v>
      </c>
      <c r="E8" s="64"/>
      <c r="F8" s="64"/>
      <c r="G8" s="8" t="str">
        <f t="shared" si="0"/>
        <v>0</v>
      </c>
      <c r="H8" s="9" t="s">
        <v>148</v>
      </c>
      <c r="I8" s="64"/>
      <c r="J8" s="67"/>
      <c r="K8" s="1"/>
      <c r="L8" s="1"/>
      <c r="M8" s="1"/>
      <c r="N8" s="1"/>
    </row>
    <row r="9" spans="1:14" ht="19.5" customHeight="1">
      <c r="A9" s="7" t="str">
        <f>(Auswertung!A10)</f>
        <v>n/a</v>
      </c>
      <c r="B9" s="63"/>
      <c r="C9" s="64"/>
      <c r="D9" s="68">
        <f t="shared" si="1"/>
        <v>0</v>
      </c>
      <c r="E9" s="64"/>
      <c r="F9" s="64"/>
      <c r="G9" s="8" t="str">
        <f t="shared" si="0"/>
        <v>0</v>
      </c>
      <c r="H9" s="9" t="s">
        <v>150</v>
      </c>
      <c r="I9" s="64"/>
      <c r="J9" s="67"/>
      <c r="K9" s="1"/>
      <c r="L9" s="1"/>
      <c r="M9" s="131" t="s">
        <v>439</v>
      </c>
      <c r="N9" s="131"/>
    </row>
    <row r="10" spans="1:14" ht="19.5" customHeight="1">
      <c r="A10" s="7" t="str">
        <f>(Auswertung!A11)</f>
        <v>n/a</v>
      </c>
      <c r="B10" s="63"/>
      <c r="C10" s="64"/>
      <c r="D10" s="68">
        <f t="shared" si="1"/>
        <v>0</v>
      </c>
      <c r="E10" s="64"/>
      <c r="F10" s="64"/>
      <c r="G10" s="8" t="str">
        <f t="shared" si="0"/>
        <v>0</v>
      </c>
      <c r="H10" s="9" t="s">
        <v>154</v>
      </c>
      <c r="I10" s="64"/>
      <c r="J10" s="67"/>
      <c r="K10" s="1"/>
      <c r="L10" s="1"/>
      <c r="M10" s="97" t="str">
        <f>IF(M7&gt;N7,M2,"")</f>
        <v/>
      </c>
      <c r="N10" s="98" t="str">
        <f>IF(N7&gt;M7,N2,"")</f>
        <v/>
      </c>
    </row>
    <row r="11" spans="1:14" ht="19.5" customHeight="1">
      <c r="A11" s="7" t="str">
        <f>(Auswertung!A12)</f>
        <v>n/a</v>
      </c>
      <c r="B11" s="63"/>
      <c r="C11" s="64"/>
      <c r="D11" s="68">
        <f t="shared" si="1"/>
        <v>0</v>
      </c>
      <c r="E11" s="64"/>
      <c r="F11" s="64"/>
      <c r="G11" s="8" t="str">
        <f t="shared" si="0"/>
        <v>0</v>
      </c>
      <c r="H11" s="9" t="s">
        <v>157</v>
      </c>
      <c r="I11" s="64"/>
      <c r="J11" s="67"/>
      <c r="K11" s="1"/>
      <c r="L11" s="1"/>
      <c r="M11" s="1"/>
      <c r="N11" s="1"/>
    </row>
    <row r="12" spans="1:14" ht="19.5" customHeight="1">
      <c r="A12" s="7" t="str">
        <f>(Auswertung!A13)</f>
        <v>n/a</v>
      </c>
      <c r="B12" s="63"/>
      <c r="C12" s="64"/>
      <c r="D12" s="68">
        <f t="shared" si="1"/>
        <v>0</v>
      </c>
      <c r="E12" s="64"/>
      <c r="F12" s="64"/>
      <c r="G12" s="8" t="str">
        <f t="shared" si="0"/>
        <v>0</v>
      </c>
      <c r="H12" s="9" t="s">
        <v>159</v>
      </c>
      <c r="I12" s="64"/>
      <c r="J12" s="67"/>
      <c r="K12" s="1"/>
      <c r="L12" s="1"/>
      <c r="M12" s="1"/>
      <c r="N12" s="1"/>
    </row>
    <row r="13" spans="1:14" ht="19.5" customHeight="1">
      <c r="A13" s="7" t="str">
        <f>(Auswertung!A14)</f>
        <v>n/a</v>
      </c>
      <c r="B13" s="63"/>
      <c r="C13" s="64"/>
      <c r="D13" s="68">
        <f t="shared" si="1"/>
        <v>0</v>
      </c>
      <c r="E13" s="64"/>
      <c r="F13" s="64"/>
      <c r="G13" s="8" t="str">
        <f t="shared" si="0"/>
        <v>0</v>
      </c>
      <c r="H13" s="9" t="s">
        <v>161</v>
      </c>
      <c r="I13" s="64"/>
      <c r="J13" s="67"/>
      <c r="K13" s="1"/>
      <c r="L13" s="1"/>
      <c r="M13" s="1"/>
      <c r="N13" s="1"/>
    </row>
    <row r="14" spans="1:14" ht="19.5" customHeight="1">
      <c r="A14" s="7" t="str">
        <f>(Auswertung!A15)</f>
        <v>n/a</v>
      </c>
      <c r="B14" s="63"/>
      <c r="C14" s="64"/>
      <c r="D14" s="68">
        <f t="shared" si="1"/>
        <v>0</v>
      </c>
      <c r="E14" s="64"/>
      <c r="F14" s="64"/>
      <c r="G14" s="8" t="str">
        <f t="shared" si="0"/>
        <v>0</v>
      </c>
      <c r="H14" s="9" t="s">
        <v>163</v>
      </c>
      <c r="I14" s="64"/>
      <c r="J14" s="67"/>
      <c r="K14" s="1"/>
      <c r="L14" s="1"/>
      <c r="M14" s="1"/>
      <c r="N14" s="1"/>
    </row>
    <row r="15" spans="1:14" ht="19.5" customHeight="1">
      <c r="A15" s="7" t="str">
        <f>(Auswertung!A16)</f>
        <v>n/a</v>
      </c>
      <c r="B15" s="63"/>
      <c r="C15" s="64"/>
      <c r="D15" s="68">
        <f t="shared" si="1"/>
        <v>0</v>
      </c>
      <c r="E15" s="64"/>
      <c r="F15" s="64"/>
      <c r="G15" s="8" t="str">
        <f t="shared" si="0"/>
        <v>0</v>
      </c>
      <c r="H15" s="9" t="s">
        <v>166</v>
      </c>
      <c r="I15" s="64"/>
      <c r="J15" s="67"/>
      <c r="K15" s="1"/>
      <c r="L15" s="1"/>
      <c r="M15" s="1"/>
      <c r="N15" s="1"/>
    </row>
    <row r="16" spans="1:14" ht="19.5" customHeight="1">
      <c r="A16" s="7" t="str">
        <f>(Auswertung!A17)</f>
        <v>n/a</v>
      </c>
      <c r="B16" s="63"/>
      <c r="C16" s="64"/>
      <c r="D16" s="68">
        <f t="shared" si="1"/>
        <v>0</v>
      </c>
      <c r="E16" s="64"/>
      <c r="F16" s="64"/>
      <c r="G16" s="8" t="str">
        <f t="shared" si="0"/>
        <v>0</v>
      </c>
      <c r="H16" s="9" t="s">
        <v>171</v>
      </c>
      <c r="I16" s="64"/>
      <c r="J16" s="67"/>
      <c r="K16" s="1"/>
      <c r="L16" s="1"/>
      <c r="M16" s="1"/>
      <c r="N16" s="1"/>
    </row>
    <row r="17" spans="1:14" ht="19.5" customHeight="1">
      <c r="A17" s="7" t="str">
        <f>(Auswertung!A18)</f>
        <v>n/a</v>
      </c>
      <c r="B17" s="63"/>
      <c r="C17" s="64"/>
      <c r="D17" s="68">
        <f t="shared" si="1"/>
        <v>0</v>
      </c>
      <c r="E17" s="64"/>
      <c r="F17" s="64"/>
      <c r="G17" s="8" t="str">
        <f t="shared" si="0"/>
        <v>0</v>
      </c>
      <c r="H17" s="9" t="s">
        <v>172</v>
      </c>
      <c r="I17" s="64"/>
      <c r="J17" s="67"/>
      <c r="K17" s="1"/>
      <c r="L17" s="1"/>
      <c r="M17" s="1"/>
      <c r="N17" s="1"/>
    </row>
    <row r="18" spans="1:14" ht="19.5" customHeight="1">
      <c r="A18" s="7" t="str">
        <f>(Auswertung!A19)</f>
        <v>n/a</v>
      </c>
      <c r="B18" s="63"/>
      <c r="C18" s="64"/>
      <c r="D18" s="68">
        <f t="shared" si="1"/>
        <v>0</v>
      </c>
      <c r="E18" s="64"/>
      <c r="F18" s="64"/>
      <c r="G18" s="8" t="str">
        <f t="shared" si="0"/>
        <v>0</v>
      </c>
      <c r="H18" s="9" t="s">
        <v>175</v>
      </c>
      <c r="I18" s="64"/>
      <c r="J18" s="67"/>
      <c r="K18" s="1"/>
      <c r="L18" s="1"/>
      <c r="M18" s="1"/>
      <c r="N18" s="1"/>
    </row>
    <row r="19" spans="1:14" ht="19.5" customHeight="1">
      <c r="A19" s="7" t="str">
        <f>(Auswertung!A20)</f>
        <v>n/a</v>
      </c>
      <c r="B19" s="63"/>
      <c r="C19" s="64"/>
      <c r="D19" s="68">
        <f t="shared" si="1"/>
        <v>0</v>
      </c>
      <c r="E19" s="64"/>
      <c r="F19" s="64"/>
      <c r="G19" s="8" t="str">
        <f t="shared" si="0"/>
        <v>0</v>
      </c>
      <c r="H19" s="9" t="s">
        <v>180</v>
      </c>
      <c r="I19" s="64"/>
      <c r="J19" s="67"/>
      <c r="K19" s="1"/>
      <c r="L19" s="1"/>
      <c r="M19" s="1"/>
      <c r="N19" s="1"/>
    </row>
    <row r="20" spans="1:14" ht="19.5" customHeight="1" thickBot="1">
      <c r="A20" s="14" t="str">
        <f>(Auswertung!A21)</f>
        <v>n/a</v>
      </c>
      <c r="B20" s="65"/>
      <c r="C20" s="66"/>
      <c r="D20" s="68">
        <f t="shared" si="1"/>
        <v>0</v>
      </c>
      <c r="E20" s="66"/>
      <c r="F20" s="66"/>
      <c r="G20" s="15" t="str">
        <f t="shared" si="0"/>
        <v>0</v>
      </c>
      <c r="H20" s="13" t="s">
        <v>181</v>
      </c>
      <c r="I20" s="66"/>
      <c r="J20" s="67"/>
      <c r="K20" s="1"/>
      <c r="L20" s="1"/>
      <c r="M20" s="1"/>
      <c r="N20" s="1"/>
    </row>
    <row r="21" spans="1:14" ht="19.5" customHeight="1" thickBot="1">
      <c r="A21" s="16" t="s">
        <v>129</v>
      </c>
      <c r="B21" s="17">
        <f>SUM(B2:B20)</f>
        <v>0</v>
      </c>
      <c r="C21" s="18">
        <f>SUM(C2:C20)</f>
        <v>0</v>
      </c>
      <c r="D21" s="18">
        <f>SUM(D2:D20)</f>
        <v>0</v>
      </c>
      <c r="E21" s="18">
        <f>SUM(E2:E20)</f>
        <v>0</v>
      </c>
      <c r="F21" s="18">
        <f>SUM(F2:F20)</f>
        <v>0</v>
      </c>
      <c r="G21" s="19" t="str">
        <f t="shared" si="0"/>
        <v>0</v>
      </c>
      <c r="H21" s="20" t="s">
        <v>24</v>
      </c>
      <c r="I21" s="18">
        <f>SUM(I2:I20)</f>
        <v>0</v>
      </c>
      <c r="J21" s="21">
        <f>SUM(J2:J20)</f>
        <v>0</v>
      </c>
      <c r="K21" s="1"/>
      <c r="L21" s="1"/>
      <c r="M21" s="1"/>
      <c r="N21" s="1"/>
    </row>
    <row r="22" spans="1:14" ht="19.5" customHeight="1">
      <c r="J22" s="2" t="str">
        <f>IF(J21&lt;5,"zu wenig","")</f>
        <v>zu wenig</v>
      </c>
    </row>
    <row r="23" spans="1:14" ht="19.5" customHeight="1">
      <c r="J23" s="2" t="str">
        <f>IF(J21&gt;12,"zu viele","")</f>
        <v/>
      </c>
    </row>
  </sheetData>
  <sheetProtection algorithmName="SHA-512" hashValue="Ij+jTblkCx3y7zOgFV5os6Q4setsJMlWdBr6f+AxoX93v1bkvoQngIgKHiD+Ca7Y4HeFgH/yPj17inNnCldUGw==" saltValue="jqjk5XasHVKKX4L184nTkw==" spinCount="100000" sheet="1" objects="1" scenarios="1"/>
  <mergeCells count="2">
    <mergeCell ref="L1:N1"/>
    <mergeCell ref="M9:N9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26</vt:i4>
      </vt:variant>
    </vt:vector>
  </HeadingPairs>
  <TitlesOfParts>
    <vt:vector size="26" baseType="lpstr">
      <vt:lpstr>Erläuterung</vt:lpstr>
      <vt:lpstr>Spielübersicht</vt:lpstr>
      <vt:lpstr>Kader</vt:lpstr>
      <vt:lpstr>Auswertung</vt:lpstr>
      <vt:lpstr>Spiel 1</vt:lpstr>
      <vt:lpstr>Spiel 2</vt:lpstr>
      <vt:lpstr>Spiel 3</vt:lpstr>
      <vt:lpstr>Spiel 4</vt:lpstr>
      <vt:lpstr>Spiel 5</vt:lpstr>
      <vt:lpstr>Spiel 6</vt:lpstr>
      <vt:lpstr>Spiel 7</vt:lpstr>
      <vt:lpstr>Spiel 8</vt:lpstr>
      <vt:lpstr>Spiel 9</vt:lpstr>
      <vt:lpstr>Spiel 10</vt:lpstr>
      <vt:lpstr>Spiel 11</vt:lpstr>
      <vt:lpstr>Spiel 12</vt:lpstr>
      <vt:lpstr>Spiel 13</vt:lpstr>
      <vt:lpstr>Spiel 14</vt:lpstr>
      <vt:lpstr>Spiel 15</vt:lpstr>
      <vt:lpstr>Spiel 16</vt:lpstr>
      <vt:lpstr>Spiel 17</vt:lpstr>
      <vt:lpstr>Spiel 18</vt:lpstr>
      <vt:lpstr>Spiel 19</vt:lpstr>
      <vt:lpstr>Spiel 20</vt:lpstr>
      <vt:lpstr>Spiel 21</vt:lpstr>
      <vt:lpstr>Spiel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Juergen</dc:creator>
  <cp:lastModifiedBy>Juergen</cp:lastModifiedBy>
  <cp:lastPrinted>2015-09-15T11:04:40Z</cp:lastPrinted>
  <dcterms:created xsi:type="dcterms:W3CDTF">2015-07-19T15:02:11Z</dcterms:created>
  <dcterms:modified xsi:type="dcterms:W3CDTF">2015-09-20T08:58:21Z</dcterms:modified>
</cp:coreProperties>
</file>